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TOTAL GERAL LESTE 2014" sheetId="1" r:id="rId1"/>
    <sheet name="066-CEVI" sheetId="2" r:id="rId2"/>
    <sheet name="069 - CAPS CRIAD" sheetId="3" r:id="rId3"/>
    <sheet name="074-CS. CENTRO" sheetId="4" r:id="rId4"/>
    <sheet name="0170-DISTRITO  LESTE" sheetId="5" r:id="rId5"/>
    <sheet name="0171-PS Centro" sheetId="6" r:id="rId6"/>
    <sheet name="0172- SAD LESTE" sheetId="7" r:id="rId7"/>
    <sheet name="0175-VISA LESTE" sheetId="8" r:id="rId8"/>
    <sheet name="0176-CS.ANTONIO COSTA-CONCEICAO" sheetId="9" r:id="rId9"/>
    <sheet name="0177-CS. SOUSAS" sheetId="10" r:id="rId10"/>
    <sheet name="0178 -CS. TAQUARAL" sheetId="11" r:id="rId11"/>
    <sheet name="0179 -CS. 31 DE MARCO" sheetId="12" r:id="rId12"/>
    <sheet name="0180-CS. SAO QUIRINO" sheetId="13" r:id="rId13"/>
    <sheet name="0181-CS. JOAQUIM EGIDIO" sheetId="14" r:id="rId14"/>
    <sheet name="0182- CS COSTA E SILVA" sheetId="15" r:id="rId15"/>
    <sheet name="0184-CARLOS GOMES" sheetId="16" r:id="rId16"/>
    <sheet name="0185-CS. BOA ESPERANCA" sheetId="17" r:id="rId17"/>
    <sheet name="0186- CRI" sheetId="18" r:id="rId18"/>
    <sheet name="caps III - esperança" sheetId="19" r:id="rId19"/>
  </sheets>
  <externalReferences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<sst xmlns="http://schemas.openxmlformats.org/spreadsheetml/2006/main" count="953" uniqueCount="67">
  <si>
    <t>MATERIAL e SERVIÇOS/MÊS</t>
  </si>
  <si>
    <t>Alimentos</t>
  </si>
  <si>
    <t>Água</t>
  </si>
  <si>
    <t>Aluguel de Imóveis</t>
  </si>
  <si>
    <t>Aluguel de Veiculos</t>
  </si>
  <si>
    <t>Combustível</t>
  </si>
  <si>
    <t>Confecções</t>
  </si>
  <si>
    <t>Contratos - Rede</t>
  </si>
  <si>
    <t>Contratos - Laboratório</t>
  </si>
  <si>
    <t>Dietas e Suplemento alimentar</t>
  </si>
  <si>
    <t>Energia</t>
  </si>
  <si>
    <t>Enfermagem</t>
  </si>
  <si>
    <t>Homeopatia</t>
  </si>
  <si>
    <t>Impressos</t>
  </si>
  <si>
    <t>Imuno/Vacinas</t>
  </si>
  <si>
    <t>Lanches e Refeições</t>
  </si>
  <si>
    <t>Manutenção de Veiculos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</si>
  <si>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</si>
  <si>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</si>
  <si>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</si>
  <si>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</si>
  <si>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</si>
  <si>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</si>
  <si>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</si>
  <si>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Combate Dengue</t>
  </si>
  <si>
    <t>Material Permanente</t>
  </si>
  <si>
    <t>Material Seg. Trabalho</t>
  </si>
  <si>
    <t>Medicamentos</t>
  </si>
  <si>
    <t>Medicamentos Zoonoses</t>
  </si>
  <si>
    <t>Ostomia</t>
  </si>
  <si>
    <t>Outros Adesivagem</t>
  </si>
  <si>
    <t>Outros</t>
  </si>
  <si>
    <t>Outros Serviços</t>
  </si>
  <si>
    <t>Pessoal de Limpeza</t>
  </si>
  <si>
    <t>Pessoal de Segurança</t>
  </si>
  <si>
    <t>Produtos Manipulados</t>
  </si>
  <si>
    <t>Reabilitação Física</t>
  </si>
  <si>
    <t>Salários</t>
  </si>
  <si>
    <t>Previdencia/beneficos</t>
  </si>
  <si>
    <t>Salários -  C.Ferreira</t>
  </si>
  <si>
    <t>Saúde Bucal</t>
  </si>
  <si>
    <t>Serviços</t>
  </si>
  <si>
    <t>Sub Judice</t>
  </si>
  <si>
    <t>Telefone</t>
  </si>
  <si>
    <t>Telefonia Movel</t>
  </si>
  <si>
    <t>DESATIVADO</t>
  </si>
  <si>
    <t>Transporte - Manutenção</t>
  </si>
  <si>
    <t>Zoonoses</t>
  </si>
  <si>
    <t>TOTAL</t>
  </si>
  <si>
    <t>CEVI</t>
  </si>
  <si>
    <t>CAPS,CRIAD</t>
  </si>
  <si>
    <t>CS CENTRO</t>
  </si>
  <si>
    <t>DISTRITO LESTE</t>
  </si>
  <si>
    <t>OS CENTRO</t>
  </si>
  <si>
    <t>SAD LESTE</t>
  </si>
  <si>
    <t>VISA LESTE</t>
  </si>
  <si>
    <t>ANTONIO,CONCEICAO</t>
  </si>
  <si>
    <t>SOUSAS</t>
  </si>
  <si>
    <t>TAQUARAL</t>
  </si>
  <si>
    <t>31 DE MARCO</t>
  </si>
  <si>
    <t>QUIRINO</t>
  </si>
  <si>
    <t>JOAQUIM EGIDIO</t>
  </si>
  <si>
    <t>COSTA E SILVA</t>
  </si>
  <si>
    <t>CARLOS GOMES</t>
  </si>
  <si>
    <t>BOA ESPERANÇA</t>
  </si>
  <si>
    <t>cri</t>
  </si>
  <si>
    <t>0,00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</si>
</sst>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#,##0.00_ ;\-#,##0.00\ "/>
    <numFmt numFmtId="174" formatCode="[$-416]dddd\,\ d&quot; de &quot;mmmm&quot; de &quot;yyyy"/>
    <numFmt numFmtId="175" formatCode="mmm/yyyy"/>
    <numFmt numFmtId="176" formatCode="#,##0.00_ ;[Red]\-#,##0.00\ "/>
    <numFmt numFmtId="177" formatCode="[$R$-416]\ #,##0.00;[Red]\-[$R$-416]\ #,##0.00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63"/>
      <name val="Calibri"/>
      <family val="2"/>
    </font>
    <font>
      <sz val="11"/>
      <color indexed="5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9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9" fontId="5" fillId="0" borderId="10" xfId="0" applyNumberFormat="1" applyFont="1" applyBorder="1" applyAlignment="1">
      <alignment/>
    </xf>
    <xf numFmtId="39" fontId="0" fillId="0" borderId="0" xfId="0" applyNumberFormat="1" applyAlignment="1">
      <alignment/>
    </xf>
    <xf numFmtId="39" fontId="3" fillId="0" borderId="11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39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39" fontId="5" fillId="0" borderId="12" xfId="0" applyNumberFormat="1" applyFont="1" applyBorder="1" applyAlignment="1">
      <alignment/>
    </xf>
    <xf numFmtId="17" fontId="3" fillId="0" borderId="13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39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39" fontId="26" fillId="33" borderId="12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" fontId="26" fillId="34" borderId="12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" fontId="26" fillId="34" borderId="12" xfId="0" applyNumberFormat="1" applyFont="1" applyFill="1" applyBorder="1" applyAlignment="1" applyProtection="1">
      <alignment horizontal="right" vertical="center"/>
      <protection/>
    </xf>
    <xf numFmtId="40" fontId="26" fillId="34" borderId="12" xfId="0" applyNumberFormat="1" applyFont="1" applyFill="1" applyBorder="1" applyAlignment="1">
      <alignment/>
    </xf>
    <xf numFmtId="177" fontId="7" fillId="33" borderId="15" xfId="0" applyNumberFormat="1" applyFont="1" applyFill="1" applyBorder="1" applyAlignment="1">
      <alignment horizontal="left"/>
    </xf>
    <xf numFmtId="177" fontId="8" fillId="33" borderId="10" xfId="0" applyNumberFormat="1" applyFont="1" applyFill="1" applyBorder="1" applyAlignment="1">
      <alignment horizontal="left"/>
    </xf>
    <xf numFmtId="177" fontId="7" fillId="33" borderId="15" xfId="0" applyNumberFormat="1" applyFont="1" applyFill="1" applyBorder="1" applyAlignment="1">
      <alignment horizontal="left"/>
    </xf>
    <xf numFmtId="39" fontId="46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O%20SAIDAS%20POR%20GRUPOS-%20JAN%20A%20DEZ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MO%20SAIDAS%20POR%20GRUPOS-%20JAN%20A%20DEZ-2014%20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UMO%20SAIDAS%20POR%20GRUPOS-%20JAN%20A%20DEZ-2014%20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c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7">
          <cell r="E7">
            <v>62.7</v>
          </cell>
        </row>
        <row r="11">
          <cell r="E11">
            <v>51.7</v>
          </cell>
        </row>
        <row r="12">
          <cell r="E12">
            <v>51.7</v>
          </cell>
        </row>
        <row r="14">
          <cell r="E14">
            <v>11</v>
          </cell>
        </row>
        <row r="22">
          <cell r="E22">
            <v>62.7</v>
          </cell>
        </row>
        <row r="33">
          <cell r="E33">
            <v>62.7</v>
          </cell>
        </row>
        <row r="37">
          <cell r="E37">
            <v>62.7</v>
          </cell>
        </row>
        <row r="44">
          <cell r="E44">
            <v>11</v>
          </cell>
        </row>
        <row r="46">
          <cell r="E46">
            <v>62.7</v>
          </cell>
        </row>
        <row r="49">
          <cell r="E49">
            <v>51.7</v>
          </cell>
        </row>
        <row r="51">
          <cell r="E51">
            <v>62.7</v>
          </cell>
        </row>
        <row r="100">
          <cell r="E100">
            <v>18278.3223972507</v>
          </cell>
        </row>
        <row r="101">
          <cell r="E101">
            <v>13301.0393837958</v>
          </cell>
        </row>
        <row r="108">
          <cell r="E108">
            <v>14018.3316921976</v>
          </cell>
        </row>
        <row r="111">
          <cell r="E111">
            <v>14556.0642153152</v>
          </cell>
        </row>
        <row r="113">
          <cell r="E113">
            <v>5503.1355261277</v>
          </cell>
        </row>
        <row r="127">
          <cell r="E127">
            <v>15755.2172148192</v>
          </cell>
        </row>
        <row r="129">
          <cell r="E129">
            <v>4495.7091616012</v>
          </cell>
        </row>
        <row r="134">
          <cell r="E134">
            <v>23415.9097116329</v>
          </cell>
        </row>
        <row r="152">
          <cell r="E152">
            <v>4360.6775507045</v>
          </cell>
        </row>
        <row r="153">
          <cell r="E153">
            <v>5.04</v>
          </cell>
        </row>
        <row r="160">
          <cell r="E160">
            <v>9837.8</v>
          </cell>
        </row>
        <row r="173">
          <cell r="E173">
            <v>861.8892269237</v>
          </cell>
        </row>
        <row r="179">
          <cell r="E179">
            <v>1198.9688285111</v>
          </cell>
        </row>
        <row r="184">
          <cell r="E184">
            <v>5235.2878569133</v>
          </cell>
        </row>
        <row r="187">
          <cell r="E187">
            <v>20645.4104049437</v>
          </cell>
        </row>
        <row r="196">
          <cell r="E196">
            <v>310.8821714836</v>
          </cell>
        </row>
        <row r="215">
          <cell r="E215">
            <v>20124.6106554251</v>
          </cell>
        </row>
        <row r="234">
          <cell r="E234">
            <v>22.8872210256</v>
          </cell>
        </row>
        <row r="235">
          <cell r="E235">
            <v>49.2969996851</v>
          </cell>
        </row>
        <row r="242">
          <cell r="E242">
            <v>493.1883507759</v>
          </cell>
        </row>
        <row r="245">
          <cell r="E245">
            <v>503.5763035477</v>
          </cell>
        </row>
        <row r="247">
          <cell r="E247">
            <v>3.45158</v>
          </cell>
        </row>
        <row r="260">
          <cell r="E260">
            <v>220.6715064892</v>
          </cell>
        </row>
        <row r="262">
          <cell r="E262">
            <v>275.9961765624</v>
          </cell>
        </row>
        <row r="266">
          <cell r="E266">
            <v>109.3870740632</v>
          </cell>
        </row>
        <row r="280">
          <cell r="E280">
            <v>26.6407145755</v>
          </cell>
        </row>
        <row r="283">
          <cell r="E283">
            <v>16</v>
          </cell>
        </row>
        <row r="298">
          <cell r="E298">
            <v>4.5660718671</v>
          </cell>
        </row>
        <row r="301">
          <cell r="E301">
            <v>11.11869</v>
          </cell>
        </row>
        <row r="304">
          <cell r="E304">
            <v>213.7809619089</v>
          </cell>
        </row>
        <row r="315">
          <cell r="E315">
            <v>14015.0195624182</v>
          </cell>
        </row>
        <row r="316">
          <cell r="E316">
            <v>11661.3849795678</v>
          </cell>
        </row>
        <row r="322">
          <cell r="E322">
            <v>10759.1506269828</v>
          </cell>
        </row>
        <row r="325">
          <cell r="E325">
            <v>8870.3205481712</v>
          </cell>
        </row>
        <row r="327">
          <cell r="E327">
            <v>2283.2474037048</v>
          </cell>
        </row>
        <row r="341">
          <cell r="E341">
            <v>15268.4548476494</v>
          </cell>
        </row>
        <row r="342">
          <cell r="E342">
            <v>8775.7430942489</v>
          </cell>
        </row>
        <row r="347">
          <cell r="E347">
            <v>12311.5797866217</v>
          </cell>
        </row>
        <row r="360">
          <cell r="E360">
            <v>3889.3900222403</v>
          </cell>
        </row>
        <row r="366">
          <cell r="E366">
            <v>3679.3036034075</v>
          </cell>
        </row>
        <row r="377">
          <cell r="E377">
            <v>83.92</v>
          </cell>
        </row>
        <row r="393">
          <cell r="E393">
            <v>45.579463807</v>
          </cell>
        </row>
        <row r="415">
          <cell r="E415">
            <v>214.1085349819</v>
          </cell>
        </row>
        <row r="416">
          <cell r="E416">
            <v>14.3308360673</v>
          </cell>
        </row>
        <row r="423">
          <cell r="E423">
            <v>116.5428149435</v>
          </cell>
        </row>
        <row r="426">
          <cell r="E426">
            <v>387.3754468827</v>
          </cell>
        </row>
        <row r="428">
          <cell r="E428">
            <v>59.3085443365</v>
          </cell>
        </row>
        <row r="442">
          <cell r="E442">
            <v>51.2159179859</v>
          </cell>
        </row>
        <row r="444">
          <cell r="E444">
            <v>31.534656354</v>
          </cell>
        </row>
        <row r="447">
          <cell r="E447">
            <v>98.56</v>
          </cell>
        </row>
        <row r="470">
          <cell r="E470">
            <v>15.0299597269</v>
          </cell>
        </row>
        <row r="475">
          <cell r="E475">
            <v>312.2617963042</v>
          </cell>
        </row>
        <row r="494">
          <cell r="E494">
            <v>14.6304894026</v>
          </cell>
        </row>
        <row r="497">
          <cell r="E497">
            <v>264.7833576907</v>
          </cell>
        </row>
        <row r="503">
          <cell r="E503">
            <v>146.8585336243</v>
          </cell>
        </row>
        <row r="508">
          <cell r="E508">
            <v>79.9014862633</v>
          </cell>
        </row>
        <row r="511">
          <cell r="E511">
            <v>21.7113446252</v>
          </cell>
        </row>
        <row r="519">
          <cell r="E519">
            <v>25.9</v>
          </cell>
        </row>
        <row r="523">
          <cell r="E523">
            <v>58</v>
          </cell>
        </row>
        <row r="536">
          <cell r="E536">
            <v>120.6750080756</v>
          </cell>
        </row>
        <row r="552">
          <cell r="E552">
            <v>11.8338601135</v>
          </cell>
        </row>
        <row r="559">
          <cell r="E559">
            <v>3.9446200378</v>
          </cell>
        </row>
        <row r="566">
          <cell r="E566">
            <v>15.7784801513</v>
          </cell>
        </row>
        <row r="575">
          <cell r="E575">
            <v>7.8892400757</v>
          </cell>
        </row>
        <row r="594">
          <cell r="E594">
            <v>7.28</v>
          </cell>
        </row>
        <row r="602">
          <cell r="E602">
            <v>4316.7814255883</v>
          </cell>
        </row>
        <row r="608">
          <cell r="E608">
            <v>1195.2780650723</v>
          </cell>
        </row>
        <row r="614">
          <cell r="E614">
            <v>1042.3</v>
          </cell>
        </row>
        <row r="625">
          <cell r="E625">
            <v>1328.0867389692</v>
          </cell>
        </row>
        <row r="626">
          <cell r="E626">
            <v>1449</v>
          </cell>
        </row>
        <row r="639">
          <cell r="E639">
            <v>398.4260216908</v>
          </cell>
        </row>
        <row r="642">
          <cell r="E642">
            <v>796.8520433815</v>
          </cell>
        </row>
        <row r="661">
          <cell r="E661">
            <v>664.0433694846</v>
          </cell>
        </row>
        <row r="674">
          <cell r="E674">
            <v>56026.1203071322</v>
          </cell>
        </row>
        <row r="675">
          <cell r="E675">
            <v>36169.6359196093</v>
          </cell>
        </row>
        <row r="682">
          <cell r="E682">
            <v>45191.7092198007</v>
          </cell>
        </row>
        <row r="685">
          <cell r="E685">
            <v>21288.5071646429</v>
          </cell>
        </row>
        <row r="687">
          <cell r="E687">
            <v>6402.986314338</v>
          </cell>
        </row>
        <row r="701">
          <cell r="E701">
            <v>63122.571930498</v>
          </cell>
        </row>
        <row r="703">
          <cell r="E703">
            <v>12189.6476438399</v>
          </cell>
        </row>
        <row r="708">
          <cell r="E708">
            <v>87302.6945744617</v>
          </cell>
        </row>
        <row r="725">
          <cell r="E725">
            <v>3432.16704099</v>
          </cell>
        </row>
        <row r="726">
          <cell r="E726">
            <v>360.785651939</v>
          </cell>
        </row>
        <row r="737">
          <cell r="E737">
            <v>9807.8072911437</v>
          </cell>
        </row>
        <row r="743">
          <cell r="E743">
            <v>3492.3221526345</v>
          </cell>
        </row>
        <row r="747">
          <cell r="E747">
            <v>12.2793403969</v>
          </cell>
        </row>
        <row r="750">
          <cell r="E750">
            <v>5984.6531631149</v>
          </cell>
        </row>
        <row r="758">
          <cell r="E758">
            <v>4438.5894995605</v>
          </cell>
        </row>
        <row r="768">
          <cell r="E768">
            <v>9728.0277037827</v>
          </cell>
        </row>
        <row r="783">
          <cell r="E783">
            <v>20</v>
          </cell>
        </row>
        <row r="794">
          <cell r="E794">
            <v>430</v>
          </cell>
        </row>
        <row r="802">
          <cell r="E802">
            <v>40</v>
          </cell>
        </row>
        <row r="803">
          <cell r="E803">
            <v>64.5</v>
          </cell>
        </row>
        <row r="805">
          <cell r="E805">
            <v>240</v>
          </cell>
        </row>
        <row r="812">
          <cell r="E812">
            <v>87.8619319737</v>
          </cell>
        </row>
        <row r="817">
          <cell r="E817">
            <v>44.7820504093</v>
          </cell>
        </row>
        <row r="819">
          <cell r="E819">
            <v>29.6132190365</v>
          </cell>
        </row>
        <row r="827">
          <cell r="E827">
            <v>44.1354939008</v>
          </cell>
        </row>
        <row r="829">
          <cell r="E829">
            <v>43.8676456302</v>
          </cell>
        </row>
        <row r="850">
          <cell r="E850">
            <v>500.7197956726</v>
          </cell>
        </row>
        <row r="851">
          <cell r="E851">
            <v>724.1007724058</v>
          </cell>
        </row>
        <row r="857">
          <cell r="E857">
            <v>340.7346537349</v>
          </cell>
        </row>
        <row r="860">
          <cell r="E860">
            <v>2658.9220138328</v>
          </cell>
        </row>
        <row r="862">
          <cell r="E862">
            <v>312.6587316649</v>
          </cell>
        </row>
        <row r="876">
          <cell r="E876">
            <v>1078.7115288639</v>
          </cell>
        </row>
        <row r="877">
          <cell r="E877">
            <v>132.4900388195</v>
          </cell>
        </row>
        <row r="881">
          <cell r="E881">
            <v>888.0597685282</v>
          </cell>
        </row>
        <row r="895">
          <cell r="E895">
            <v>117.3399686972</v>
          </cell>
        </row>
        <row r="898">
          <cell r="E898">
            <v>179.0508760834</v>
          </cell>
        </row>
        <row r="901">
          <cell r="E901">
            <v>1156.0565877177</v>
          </cell>
        </row>
        <row r="904">
          <cell r="E904">
            <v>5.2340445082</v>
          </cell>
        </row>
        <row r="908">
          <cell r="E908">
            <v>26.4236238645</v>
          </cell>
        </row>
      </sheetData>
      <sheetData sheetId="1">
        <row r="83">
          <cell r="E83">
            <v>18946.1439844638</v>
          </cell>
        </row>
        <row r="84">
          <cell r="E84">
            <v>255.6767312012</v>
          </cell>
        </row>
        <row r="85">
          <cell r="E85">
            <v>19128.670402781</v>
          </cell>
        </row>
        <row r="86">
          <cell r="E86">
            <v>17.0579463807</v>
          </cell>
        </row>
        <row r="87">
          <cell r="E87">
            <v>74.3213604717</v>
          </cell>
        </row>
        <row r="88">
          <cell r="E88">
            <v>11.8338601135</v>
          </cell>
        </row>
        <row r="89">
          <cell r="E89">
            <v>1393.1757142857</v>
          </cell>
        </row>
        <row r="90">
          <cell r="E90">
            <v>45324.6787810343</v>
          </cell>
        </row>
        <row r="91">
          <cell r="E91">
            <v>348.42261599</v>
          </cell>
        </row>
        <row r="92">
          <cell r="E92">
            <v>7787.3456715681</v>
          </cell>
        </row>
        <row r="93">
          <cell r="E93">
            <v>219.5233484866</v>
          </cell>
        </row>
        <row r="94">
          <cell r="E94">
            <v>11487.8208850301</v>
          </cell>
        </row>
        <row r="95">
          <cell r="E95">
            <v>1.0289731903</v>
          </cell>
        </row>
        <row r="96">
          <cell r="E96">
            <v>111.6496652477</v>
          </cell>
        </row>
        <row r="97">
          <cell r="E97">
            <v>928.0908866995</v>
          </cell>
        </row>
        <row r="98">
          <cell r="E98">
            <v>22703.1086439675</v>
          </cell>
        </row>
        <row r="99">
          <cell r="E99">
            <v>1668.2131252863</v>
          </cell>
        </row>
        <row r="158">
          <cell r="E158">
            <v>11136.4909079748</v>
          </cell>
        </row>
        <row r="159">
          <cell r="E159">
            <v>123.4996077927</v>
          </cell>
        </row>
        <row r="160">
          <cell r="E160">
            <v>9595.6531514421</v>
          </cell>
        </row>
        <row r="161">
          <cell r="E161">
            <v>3.086919571</v>
          </cell>
        </row>
        <row r="162">
          <cell r="E162">
            <v>103.7051259774</v>
          </cell>
        </row>
        <row r="163">
          <cell r="E163">
            <v>250.1923927875</v>
          </cell>
        </row>
        <row r="164">
          <cell r="E164">
            <v>22691.5213936177</v>
          </cell>
        </row>
        <row r="165">
          <cell r="E165">
            <v>11.4419220056</v>
          </cell>
        </row>
        <row r="166">
          <cell r="E166">
            <v>14.3177469504</v>
          </cell>
        </row>
        <row r="167">
          <cell r="E167">
            <v>951.277645057</v>
          </cell>
        </row>
        <row r="185">
          <cell r="E185">
            <v>114.4</v>
          </cell>
        </row>
        <row r="186">
          <cell r="E186">
            <v>44.7714409602</v>
          </cell>
        </row>
        <row r="187">
          <cell r="E187">
            <v>16918.1517132973</v>
          </cell>
        </row>
        <row r="188">
          <cell r="E188">
            <v>398.3226470419</v>
          </cell>
        </row>
        <row r="189">
          <cell r="E189">
            <v>12579.9107415333</v>
          </cell>
        </row>
        <row r="190">
          <cell r="E190">
            <v>20.6159700785</v>
          </cell>
        </row>
        <row r="191">
          <cell r="E191">
            <v>160.4743738404</v>
          </cell>
        </row>
        <row r="192">
          <cell r="E192">
            <v>11.8338601135</v>
          </cell>
        </row>
        <row r="193">
          <cell r="E193">
            <v>1146.284850968</v>
          </cell>
        </row>
        <row r="194">
          <cell r="E194">
            <v>37237.0797054096</v>
          </cell>
        </row>
        <row r="195">
          <cell r="E195">
            <v>56.96</v>
          </cell>
        </row>
        <row r="196">
          <cell r="E196">
            <v>321.3676478476</v>
          </cell>
        </row>
        <row r="208">
          <cell r="E208">
            <v>29.8476273068</v>
          </cell>
        </row>
        <row r="209">
          <cell r="E209">
            <v>3874.2047008976</v>
          </cell>
        </row>
        <row r="210">
          <cell r="E210">
            <v>84.7387572007</v>
          </cell>
        </row>
        <row r="211">
          <cell r="E211">
            <v>1839.8624692113</v>
          </cell>
        </row>
        <row r="212">
          <cell r="E212">
            <v>1.37</v>
          </cell>
        </row>
        <row r="213">
          <cell r="E213">
            <v>720</v>
          </cell>
        </row>
        <row r="214">
          <cell r="E214">
            <v>5905.8969000211</v>
          </cell>
        </row>
        <row r="215">
          <cell r="E215">
            <v>14.3177469504</v>
          </cell>
        </row>
        <row r="216">
          <cell r="E216">
            <v>146.5785132813</v>
          </cell>
        </row>
        <row r="353">
          <cell r="E353">
            <v>29.8476273068</v>
          </cell>
        </row>
        <row r="354">
          <cell r="E354">
            <v>14798.9707553644</v>
          </cell>
        </row>
        <row r="355">
          <cell r="E355">
            <v>324.2232996939</v>
          </cell>
        </row>
        <row r="356">
          <cell r="E356">
            <v>15463.0040980858</v>
          </cell>
        </row>
        <row r="357">
          <cell r="E357">
            <v>16.0289731903</v>
          </cell>
        </row>
        <row r="358">
          <cell r="E358">
            <v>239.49</v>
          </cell>
        </row>
        <row r="359">
          <cell r="E359">
            <v>31.5569603026</v>
          </cell>
        </row>
        <row r="360">
          <cell r="E360">
            <v>308.6151724138</v>
          </cell>
        </row>
        <row r="361">
          <cell r="E361">
            <v>19033.0821031593</v>
          </cell>
        </row>
        <row r="362">
          <cell r="E362">
            <v>4.5767688022</v>
          </cell>
        </row>
        <row r="363">
          <cell r="E363">
            <v>2031.4184345946</v>
          </cell>
        </row>
        <row r="372">
          <cell r="E372">
            <v>3260.1074159384</v>
          </cell>
        </row>
        <row r="373">
          <cell r="E373">
            <v>14.2499547453</v>
          </cell>
        </row>
        <row r="374">
          <cell r="E374">
            <v>5691.3757091713</v>
          </cell>
        </row>
        <row r="375">
          <cell r="E375">
            <v>11.28</v>
          </cell>
        </row>
        <row r="376">
          <cell r="E376">
            <v>3300.1243478261</v>
          </cell>
        </row>
        <row r="377">
          <cell r="E377">
            <v>4903.1124274571</v>
          </cell>
        </row>
        <row r="378">
          <cell r="E378">
            <v>319.7708087466</v>
          </cell>
        </row>
        <row r="412">
          <cell r="E412">
            <v>59.6952546137</v>
          </cell>
        </row>
        <row r="413">
          <cell r="E413">
            <v>17214.5696598801</v>
          </cell>
        </row>
        <row r="414">
          <cell r="E414">
            <v>104.6870740632</v>
          </cell>
        </row>
        <row r="415">
          <cell r="E415">
            <v>19053.1559591139</v>
          </cell>
        </row>
        <row r="416">
          <cell r="E416">
            <v>21.4345978552</v>
          </cell>
        </row>
        <row r="417">
          <cell r="E417">
            <v>282.5560836004</v>
          </cell>
        </row>
        <row r="418">
          <cell r="E418">
            <v>46087.1703795023</v>
          </cell>
        </row>
        <row r="419">
          <cell r="E419">
            <v>60</v>
          </cell>
        </row>
        <row r="420">
          <cell r="E420">
            <v>1156.1491739831</v>
          </cell>
        </row>
        <row r="544">
          <cell r="E544">
            <v>327.466401388</v>
          </cell>
        </row>
        <row r="545">
          <cell r="E545">
            <v>350.2197157639</v>
          </cell>
        </row>
        <row r="565">
          <cell r="E565">
            <v>62.7</v>
          </cell>
        </row>
        <row r="566">
          <cell r="E566">
            <v>17348.75</v>
          </cell>
        </row>
        <row r="567">
          <cell r="E567">
            <v>8</v>
          </cell>
        </row>
        <row r="568">
          <cell r="E568">
            <v>1617.706</v>
          </cell>
        </row>
        <row r="569">
          <cell r="E569">
            <v>72.6339163234</v>
          </cell>
        </row>
        <row r="570">
          <cell r="E570">
            <v>60.3375040378</v>
          </cell>
        </row>
        <row r="571">
          <cell r="E571">
            <v>1296.4357142857</v>
          </cell>
        </row>
        <row r="606">
          <cell r="E606">
            <v>165.9577648287</v>
          </cell>
        </row>
        <row r="607">
          <cell r="E607">
            <v>5816.6944288703</v>
          </cell>
        </row>
        <row r="631">
          <cell r="E631">
            <v>1621.3445788541</v>
          </cell>
        </row>
        <row r="632">
          <cell r="E632">
            <v>14.4621395816</v>
          </cell>
        </row>
        <row r="633">
          <cell r="E633">
            <v>193.6718359718</v>
          </cell>
        </row>
        <row r="634">
          <cell r="E634">
            <v>4721.5171364977</v>
          </cell>
        </row>
        <row r="673">
          <cell r="E673">
            <v>29.8476273068</v>
          </cell>
        </row>
        <row r="674">
          <cell r="E674">
            <v>2379.8667070328</v>
          </cell>
        </row>
        <row r="675">
          <cell r="E675">
            <v>44.3638854223</v>
          </cell>
        </row>
        <row r="676">
          <cell r="E676">
            <v>2566.415590824</v>
          </cell>
        </row>
        <row r="677">
          <cell r="E677">
            <v>1.0289731903</v>
          </cell>
        </row>
        <row r="678">
          <cell r="E678">
            <v>11.1853634252</v>
          </cell>
        </row>
        <row r="679">
          <cell r="E679">
            <v>1452.0889683963</v>
          </cell>
        </row>
        <row r="680">
          <cell r="E680">
            <v>280.8260830526</v>
          </cell>
        </row>
        <row r="681">
          <cell r="E681">
            <v>24.5767688022</v>
          </cell>
        </row>
        <row r="682">
          <cell r="E682">
            <v>14.3177469504</v>
          </cell>
        </row>
        <row r="683">
          <cell r="E683">
            <v>285.9990977372</v>
          </cell>
        </row>
        <row r="709">
          <cell r="E709">
            <v>102.7</v>
          </cell>
        </row>
        <row r="710">
          <cell r="E710">
            <v>40.2747826087</v>
          </cell>
        </row>
        <row r="711">
          <cell r="E711">
            <v>36.26485</v>
          </cell>
        </row>
        <row r="723">
          <cell r="E723">
            <v>59.6952546137</v>
          </cell>
        </row>
        <row r="724">
          <cell r="E724">
            <v>3202.0613974535</v>
          </cell>
        </row>
        <row r="725">
          <cell r="E725">
            <v>63.3638250827</v>
          </cell>
        </row>
        <row r="726">
          <cell r="E726">
            <v>1676.4614089225</v>
          </cell>
        </row>
        <row r="727">
          <cell r="E727">
            <v>8.27</v>
          </cell>
        </row>
        <row r="728">
          <cell r="E728">
            <v>5012.7821404261</v>
          </cell>
        </row>
        <row r="729">
          <cell r="E729">
            <v>177.7451532033</v>
          </cell>
        </row>
        <row r="730">
          <cell r="E730">
            <v>14.3177469504</v>
          </cell>
        </row>
        <row r="731">
          <cell r="E731">
            <v>293.0618977458</v>
          </cell>
        </row>
        <row r="790">
          <cell r="E790">
            <v>46.7354980066</v>
          </cell>
        </row>
        <row r="791">
          <cell r="E791">
            <v>58.6138401676</v>
          </cell>
        </row>
        <row r="792">
          <cell r="E792">
            <v>28.1</v>
          </cell>
        </row>
        <row r="793">
          <cell r="E793">
            <v>28.92</v>
          </cell>
        </row>
        <row r="794">
          <cell r="E794">
            <v>201.3739130435</v>
          </cell>
        </row>
        <row r="795">
          <cell r="E795">
            <v>2062.4496391895</v>
          </cell>
        </row>
        <row r="796">
          <cell r="E796">
            <v>43</v>
          </cell>
        </row>
        <row r="825">
          <cell r="E825">
            <v>62.7</v>
          </cell>
        </row>
        <row r="826">
          <cell r="E826">
            <v>2589.12</v>
          </cell>
        </row>
        <row r="827">
          <cell r="E827">
            <v>28</v>
          </cell>
        </row>
        <row r="828">
          <cell r="E828">
            <v>81.8746797888</v>
          </cell>
        </row>
        <row r="829">
          <cell r="E829">
            <v>29</v>
          </cell>
        </row>
        <row r="830">
          <cell r="E830">
            <v>205.2477908904</v>
          </cell>
        </row>
        <row r="848">
          <cell r="E848">
            <v>158.4</v>
          </cell>
        </row>
        <row r="849">
          <cell r="E849">
            <v>447.7144096024</v>
          </cell>
        </row>
        <row r="850">
          <cell r="E850">
            <v>27303.4908025376</v>
          </cell>
        </row>
        <row r="851">
          <cell r="E851">
            <v>128.2527567807</v>
          </cell>
        </row>
        <row r="852">
          <cell r="E852">
            <v>6.85</v>
          </cell>
        </row>
        <row r="853">
          <cell r="E853">
            <v>48.9736371258</v>
          </cell>
        </row>
        <row r="854">
          <cell r="E854">
            <v>1968.7220212708</v>
          </cell>
        </row>
        <row r="855">
          <cell r="E855">
            <v>5988.6</v>
          </cell>
        </row>
        <row r="856">
          <cell r="E856">
            <v>16888.5372996504</v>
          </cell>
        </row>
      </sheetData>
      <sheetData sheetId="2">
        <row r="71">
          <cell r="E71">
            <v>103.4</v>
          </cell>
        </row>
        <row r="72">
          <cell r="E72">
            <v>9052.2609959572</v>
          </cell>
        </row>
        <row r="73">
          <cell r="E73">
            <v>55.7698340661</v>
          </cell>
        </row>
        <row r="74">
          <cell r="E74">
            <v>21068.9668412243</v>
          </cell>
        </row>
        <row r="75">
          <cell r="E75">
            <v>139.3388878851</v>
          </cell>
        </row>
        <row r="76">
          <cell r="E76">
            <v>222.24</v>
          </cell>
        </row>
        <row r="77">
          <cell r="E77">
            <v>35937.1492485484</v>
          </cell>
        </row>
        <row r="78">
          <cell r="E78">
            <v>978.0842208845</v>
          </cell>
        </row>
        <row r="79">
          <cell r="E79">
            <v>11811.9943581362</v>
          </cell>
        </row>
        <row r="80">
          <cell r="E80">
            <v>116.3729831371</v>
          </cell>
        </row>
        <row r="81">
          <cell r="E81">
            <v>18483.9483690948</v>
          </cell>
        </row>
        <row r="82">
          <cell r="E82">
            <v>13.483975314</v>
          </cell>
        </row>
        <row r="83">
          <cell r="E83">
            <v>87</v>
          </cell>
        </row>
        <row r="84">
          <cell r="E84">
            <v>671.5496428512</v>
          </cell>
        </row>
        <row r="85">
          <cell r="E85">
            <v>28950.3490685463</v>
          </cell>
        </row>
        <row r="86">
          <cell r="E86">
            <v>622.9669237656</v>
          </cell>
        </row>
        <row r="147">
          <cell r="E147">
            <v>51.7</v>
          </cell>
        </row>
        <row r="148">
          <cell r="E148">
            <v>3557.6435315315</v>
          </cell>
        </row>
        <row r="149">
          <cell r="E149">
            <v>45.3898642359</v>
          </cell>
        </row>
        <row r="150">
          <cell r="E150">
            <v>8171.3533752898</v>
          </cell>
        </row>
        <row r="151">
          <cell r="E151">
            <v>3.88</v>
          </cell>
        </row>
        <row r="152">
          <cell r="E152">
            <v>3.9446200378</v>
          </cell>
        </row>
        <row r="153">
          <cell r="E153">
            <v>148.16</v>
          </cell>
        </row>
        <row r="154">
          <cell r="E154">
            <v>33370.4215003456</v>
          </cell>
        </row>
        <row r="155">
          <cell r="E155">
            <v>200</v>
          </cell>
        </row>
        <row r="156">
          <cell r="E156">
            <v>822.1132964342</v>
          </cell>
        </row>
        <row r="176">
          <cell r="E176">
            <v>103.4</v>
          </cell>
        </row>
        <row r="177">
          <cell r="E177">
            <v>8157.7019256593</v>
          </cell>
        </row>
        <row r="178">
          <cell r="E178">
            <v>80.6453535084</v>
          </cell>
        </row>
        <row r="179">
          <cell r="E179">
            <v>27221.2720251216</v>
          </cell>
        </row>
        <row r="180">
          <cell r="E180">
            <v>3.7601907357</v>
          </cell>
        </row>
        <row r="181">
          <cell r="E181">
            <v>11.8338601135</v>
          </cell>
        </row>
        <row r="182">
          <cell r="E182">
            <v>639.9114285714</v>
          </cell>
        </row>
        <row r="183">
          <cell r="E183">
            <v>668.8177777778</v>
          </cell>
        </row>
        <row r="184">
          <cell r="E184">
            <v>39901.4035032233</v>
          </cell>
        </row>
        <row r="185">
          <cell r="E185">
            <v>388.1656133446</v>
          </cell>
        </row>
        <row r="195">
          <cell r="E195">
            <v>1517.5402608272</v>
          </cell>
        </row>
        <row r="196">
          <cell r="E196">
            <v>53.1298340661</v>
          </cell>
        </row>
        <row r="197">
          <cell r="E197">
            <v>3642.7918653491</v>
          </cell>
        </row>
        <row r="198">
          <cell r="E198">
            <v>9.1464002183</v>
          </cell>
        </row>
        <row r="199">
          <cell r="E199">
            <v>333.23</v>
          </cell>
        </row>
        <row r="200">
          <cell r="E200">
            <v>5361.9167196521</v>
          </cell>
        </row>
        <row r="201">
          <cell r="E201">
            <v>251.0300004386</v>
          </cell>
        </row>
        <row r="327">
          <cell r="E327">
            <v>13177.6927888416</v>
          </cell>
        </row>
        <row r="328">
          <cell r="E328">
            <v>314.3600864529</v>
          </cell>
        </row>
        <row r="329">
          <cell r="E329">
            <v>18232.9110255429</v>
          </cell>
        </row>
        <row r="330">
          <cell r="E330">
            <v>257.0973977365</v>
          </cell>
        </row>
        <row r="331">
          <cell r="E331">
            <v>296.32</v>
          </cell>
        </row>
        <row r="332">
          <cell r="E332">
            <v>38984.7353344566</v>
          </cell>
        </row>
        <row r="333">
          <cell r="E333">
            <v>28.48</v>
          </cell>
        </row>
        <row r="334">
          <cell r="E334">
            <v>714.2557762113</v>
          </cell>
        </row>
        <row r="341">
          <cell r="E341">
            <v>3039.3180321444</v>
          </cell>
        </row>
        <row r="342">
          <cell r="E342">
            <v>5.6299849151</v>
          </cell>
        </row>
        <row r="343">
          <cell r="E343">
            <v>7122.3546142715</v>
          </cell>
        </row>
        <row r="344">
          <cell r="E344">
            <v>13.5021184609</v>
          </cell>
        </row>
        <row r="345">
          <cell r="E345">
            <v>12.7</v>
          </cell>
        </row>
        <row r="346">
          <cell r="E346">
            <v>335.06</v>
          </cell>
        </row>
        <row r="347">
          <cell r="E347">
            <v>2960.3010808854</v>
          </cell>
        </row>
        <row r="348">
          <cell r="E348">
            <v>16341.4151241687</v>
          </cell>
        </row>
        <row r="349">
          <cell r="E349">
            <v>77.6535421891</v>
          </cell>
        </row>
        <row r="380">
          <cell r="E380">
            <v>51.7</v>
          </cell>
        </row>
        <row r="381">
          <cell r="E381">
            <v>12606.8978593568</v>
          </cell>
        </row>
        <row r="382">
          <cell r="E382">
            <v>4.4</v>
          </cell>
        </row>
        <row r="383">
          <cell r="E383">
            <v>20476.0067955502</v>
          </cell>
        </row>
        <row r="384">
          <cell r="E384">
            <v>11.6794642594</v>
          </cell>
        </row>
        <row r="385">
          <cell r="E385">
            <v>31.5569603026</v>
          </cell>
        </row>
        <row r="386">
          <cell r="E386">
            <v>3148.16</v>
          </cell>
        </row>
        <row r="387">
          <cell r="E387">
            <v>54836.658031314</v>
          </cell>
        </row>
        <row r="388">
          <cell r="E388">
            <v>1463.9764790734</v>
          </cell>
        </row>
        <row r="524">
          <cell r="E524">
            <v>95.7242686071</v>
          </cell>
        </row>
        <row r="525">
          <cell r="E525">
            <v>0.88</v>
          </cell>
        </row>
        <row r="526">
          <cell r="E526">
            <v>402.6888796296</v>
          </cell>
        </row>
        <row r="527">
          <cell r="E527">
            <v>2386.681551058</v>
          </cell>
        </row>
        <row r="540">
          <cell r="E540">
            <v>103.4</v>
          </cell>
        </row>
        <row r="541">
          <cell r="E541">
            <v>17589.5682538125</v>
          </cell>
        </row>
        <row r="542">
          <cell r="E542">
            <v>4</v>
          </cell>
        </row>
        <row r="543">
          <cell r="E543">
            <v>59.5728377655</v>
          </cell>
        </row>
        <row r="544">
          <cell r="E544">
            <v>60.3375040378</v>
          </cell>
        </row>
        <row r="545">
          <cell r="E545">
            <v>283.5083611111</v>
          </cell>
        </row>
        <row r="546">
          <cell r="E546">
            <v>1156.2006493506</v>
          </cell>
        </row>
        <row r="588">
          <cell r="E588">
            <v>40.7377648287</v>
          </cell>
        </row>
        <row r="589">
          <cell r="E589">
            <v>2.64</v>
          </cell>
        </row>
        <row r="590">
          <cell r="E590">
            <v>9.1691092783</v>
          </cell>
        </row>
        <row r="617">
          <cell r="E617">
            <v>51.7</v>
          </cell>
        </row>
        <row r="618">
          <cell r="E618">
            <v>179.7933295999</v>
          </cell>
        </row>
        <row r="619">
          <cell r="E619">
            <v>12.2802592397</v>
          </cell>
        </row>
        <row r="620">
          <cell r="E620">
            <v>151.0718359718</v>
          </cell>
        </row>
        <row r="621">
          <cell r="E621">
            <v>3697.0849103176</v>
          </cell>
        </row>
        <row r="651">
          <cell r="E651">
            <v>2987.6342466728</v>
          </cell>
        </row>
        <row r="652">
          <cell r="E652">
            <v>26.3899245755</v>
          </cell>
        </row>
        <row r="653">
          <cell r="E653">
            <v>3228.5875218119</v>
          </cell>
        </row>
        <row r="654">
          <cell r="E654">
            <v>207.9</v>
          </cell>
        </row>
        <row r="655">
          <cell r="E655">
            <v>48.5928004365</v>
          </cell>
        </row>
        <row r="656">
          <cell r="E656">
            <v>15.7784801513</v>
          </cell>
        </row>
        <row r="657">
          <cell r="E657">
            <v>782.3525992034</v>
          </cell>
        </row>
        <row r="658">
          <cell r="E658">
            <v>206.7139626671</v>
          </cell>
        </row>
        <row r="659">
          <cell r="E659">
            <v>40</v>
          </cell>
        </row>
        <row r="660">
          <cell r="E660">
            <v>500.2805632041</v>
          </cell>
        </row>
        <row r="683">
          <cell r="E683">
            <v>51.7</v>
          </cell>
        </row>
        <row r="684">
          <cell r="E684">
            <v>14361.111056206</v>
          </cell>
        </row>
        <row r="685">
          <cell r="E685">
            <v>5.1552818671</v>
          </cell>
        </row>
        <row r="686">
          <cell r="E686">
            <v>24.129138409</v>
          </cell>
        </row>
        <row r="687">
          <cell r="E687">
            <v>2276.7142206267</v>
          </cell>
        </row>
        <row r="688">
          <cell r="E688">
            <v>5.2340445082</v>
          </cell>
        </row>
        <row r="698">
          <cell r="E698">
            <v>51.7</v>
          </cell>
        </row>
        <row r="699">
          <cell r="E699">
            <v>2482.3881831499</v>
          </cell>
        </row>
        <row r="700">
          <cell r="E700">
            <v>13.6349622878</v>
          </cell>
        </row>
        <row r="701">
          <cell r="E701">
            <v>3283.2010467375</v>
          </cell>
        </row>
        <row r="702">
          <cell r="E702">
            <v>9345.0010944535</v>
          </cell>
        </row>
        <row r="703">
          <cell r="E703">
            <v>145.5901851852</v>
          </cell>
        </row>
        <row r="759">
          <cell r="E759">
            <v>206.8</v>
          </cell>
        </row>
        <row r="760">
          <cell r="E760">
            <v>2222.974599404</v>
          </cell>
        </row>
        <row r="761">
          <cell r="E761">
            <v>33.5149019482</v>
          </cell>
        </row>
        <row r="762">
          <cell r="E762">
            <v>131.6241120157</v>
          </cell>
        </row>
        <row r="763">
          <cell r="E763">
            <v>58</v>
          </cell>
        </row>
        <row r="764">
          <cell r="E764">
            <v>148.16</v>
          </cell>
        </row>
        <row r="765">
          <cell r="E765">
            <v>6821.1508191957</v>
          </cell>
        </row>
        <row r="766">
          <cell r="E766">
            <v>54.7762575732</v>
          </cell>
        </row>
        <row r="790">
          <cell r="E790">
            <v>51.7</v>
          </cell>
        </row>
        <row r="791">
          <cell r="E791">
            <v>40</v>
          </cell>
        </row>
        <row r="792">
          <cell r="E792">
            <v>82.0165255633</v>
          </cell>
        </row>
        <row r="793">
          <cell r="E793">
            <v>33.8</v>
          </cell>
        </row>
        <row r="808">
          <cell r="E808">
            <v>103.4</v>
          </cell>
        </row>
        <row r="809">
          <cell r="E809">
            <v>22106.0853276882</v>
          </cell>
        </row>
        <row r="810">
          <cell r="E810">
            <v>0.88</v>
          </cell>
        </row>
        <row r="811">
          <cell r="E811">
            <v>110</v>
          </cell>
        </row>
        <row r="812">
          <cell r="E812">
            <v>3058.4479079263</v>
          </cell>
        </row>
        <row r="813">
          <cell r="E813">
            <v>4960.6946256465</v>
          </cell>
        </row>
        <row r="814">
          <cell r="E814">
            <v>13724.5858105449</v>
          </cell>
        </row>
        <row r="815">
          <cell r="E815">
            <v>28.48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c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3">
        <row r="41">
          <cell r="E41">
            <v>62.7</v>
          </cell>
        </row>
        <row r="42">
          <cell r="E42">
            <v>720.6622961749</v>
          </cell>
        </row>
        <row r="43">
          <cell r="E43">
            <v>6.9152818671</v>
          </cell>
        </row>
        <row r="44">
          <cell r="E44">
            <v>123</v>
          </cell>
        </row>
        <row r="45">
          <cell r="E45">
            <v>5.46</v>
          </cell>
        </row>
        <row r="46">
          <cell r="E46">
            <v>2</v>
          </cell>
        </row>
        <row r="47">
          <cell r="E47">
            <v>5854.0893743965</v>
          </cell>
        </row>
        <row r="60">
          <cell r="E60">
            <v>192.5572619282</v>
          </cell>
        </row>
        <row r="61">
          <cell r="E61">
            <v>2350.3541393835</v>
          </cell>
        </row>
        <row r="87">
          <cell r="E87">
            <v>469.2593573758</v>
          </cell>
        </row>
        <row r="88">
          <cell r="E88">
            <v>2335.9570469609</v>
          </cell>
        </row>
        <row r="89">
          <cell r="E89">
            <v>183.2</v>
          </cell>
        </row>
        <row r="90">
          <cell r="E90">
            <v>130.341</v>
          </cell>
        </row>
        <row r="91">
          <cell r="E91">
            <v>56.96</v>
          </cell>
        </row>
        <row r="100">
          <cell r="E100">
            <v>23</v>
          </cell>
        </row>
        <row r="101">
          <cell r="E101">
            <v>684.1</v>
          </cell>
        </row>
        <row r="102">
          <cell r="E102">
            <v>420.0435763485</v>
          </cell>
        </row>
        <row r="110">
          <cell r="E110">
            <v>23</v>
          </cell>
        </row>
        <row r="111">
          <cell r="E111">
            <v>5335.8263400361</v>
          </cell>
        </row>
        <row r="112">
          <cell r="E112">
            <v>16991.6285992967</v>
          </cell>
        </row>
        <row r="113">
          <cell r="E113">
            <v>35.4423944024</v>
          </cell>
        </row>
        <row r="114">
          <cell r="E114">
            <v>15.7784801513</v>
          </cell>
        </row>
        <row r="115">
          <cell r="E115">
            <v>429.0343622154</v>
          </cell>
        </row>
        <row r="116">
          <cell r="E116">
            <v>5644.2830507929</v>
          </cell>
        </row>
        <row r="117">
          <cell r="E117">
            <v>28.182821254</v>
          </cell>
        </row>
        <row r="118">
          <cell r="E118">
            <v>6.35</v>
          </cell>
        </row>
        <row r="161">
          <cell r="E161">
            <v>51.7</v>
          </cell>
        </row>
        <row r="162">
          <cell r="E162">
            <v>11.5</v>
          </cell>
        </row>
        <row r="163">
          <cell r="E163">
            <v>188.2640699925</v>
          </cell>
        </row>
        <row r="164">
          <cell r="E164">
            <v>5325.2597978659</v>
          </cell>
        </row>
        <row r="165">
          <cell r="E165">
            <v>7326.4988163036</v>
          </cell>
        </row>
        <row r="166">
          <cell r="E166">
            <v>2.0579463807</v>
          </cell>
        </row>
        <row r="167">
          <cell r="E167">
            <v>33.7227027027</v>
          </cell>
        </row>
        <row r="168">
          <cell r="E168">
            <v>7.28</v>
          </cell>
        </row>
        <row r="169">
          <cell r="E169">
            <v>924.4457577059</v>
          </cell>
        </row>
        <row r="170">
          <cell r="E170">
            <v>745.5689871075</v>
          </cell>
        </row>
        <row r="171">
          <cell r="E171">
            <v>104.2065189472</v>
          </cell>
        </row>
        <row r="172">
          <cell r="E172">
            <v>288.3722684286</v>
          </cell>
        </row>
        <row r="220">
          <cell r="E220">
            <v>23</v>
          </cell>
        </row>
        <row r="221">
          <cell r="E221">
            <v>1608.4130169676</v>
          </cell>
        </row>
        <row r="222">
          <cell r="E222">
            <v>4521.7163176666</v>
          </cell>
        </row>
        <row r="223">
          <cell r="E223">
            <v>16.1777374157</v>
          </cell>
        </row>
        <row r="224">
          <cell r="E224">
            <v>7.8892400757</v>
          </cell>
        </row>
        <row r="225">
          <cell r="E225">
            <v>55</v>
          </cell>
        </row>
        <row r="226">
          <cell r="E226">
            <v>166.7664217924</v>
          </cell>
        </row>
        <row r="227">
          <cell r="E227">
            <v>13.757053135</v>
          </cell>
        </row>
        <row r="250">
          <cell r="E250">
            <v>136.4</v>
          </cell>
        </row>
        <row r="251">
          <cell r="E251">
            <v>69</v>
          </cell>
        </row>
        <row r="252">
          <cell r="E252">
            <v>30056.1977356822</v>
          </cell>
        </row>
        <row r="253">
          <cell r="E253">
            <v>54.28555</v>
          </cell>
        </row>
        <row r="254">
          <cell r="E254">
            <v>76502.0249062456</v>
          </cell>
        </row>
        <row r="255">
          <cell r="E255">
            <v>119.0473821839</v>
          </cell>
        </row>
        <row r="256">
          <cell r="E256">
            <v>121.1</v>
          </cell>
        </row>
        <row r="257">
          <cell r="E257">
            <v>7.8892400757</v>
          </cell>
        </row>
        <row r="258">
          <cell r="E258">
            <v>5.46</v>
          </cell>
        </row>
        <row r="259">
          <cell r="E259">
            <v>19795.7972631923</v>
          </cell>
        </row>
        <row r="260">
          <cell r="E260">
            <v>97539.2573467302</v>
          </cell>
        </row>
        <row r="261">
          <cell r="E261">
            <v>553.3925947358</v>
          </cell>
        </row>
        <row r="262">
          <cell r="E262">
            <v>2380.0639556638</v>
          </cell>
        </row>
        <row r="263">
          <cell r="E263">
            <v>51.7</v>
          </cell>
        </row>
        <row r="264">
          <cell r="E264">
            <v>23</v>
          </cell>
        </row>
        <row r="265">
          <cell r="E265">
            <v>12132.5202094428</v>
          </cell>
        </row>
        <row r="266">
          <cell r="E266">
            <v>17595.1770967259</v>
          </cell>
        </row>
        <row r="267">
          <cell r="E267">
            <v>19.7231001891</v>
          </cell>
        </row>
        <row r="268">
          <cell r="E268">
            <v>1588.8833333333</v>
          </cell>
        </row>
        <row r="269">
          <cell r="E269">
            <v>26893.8488456105</v>
          </cell>
        </row>
        <row r="270">
          <cell r="E270">
            <v>64.222821254</v>
          </cell>
        </row>
        <row r="271">
          <cell r="E271">
            <v>1041.6643000956</v>
          </cell>
        </row>
        <row r="272">
          <cell r="E272">
            <v>62.7</v>
          </cell>
        </row>
        <row r="273">
          <cell r="E273">
            <v>23</v>
          </cell>
        </row>
        <row r="274">
          <cell r="E274">
            <v>28083.5317072018</v>
          </cell>
        </row>
        <row r="275">
          <cell r="E275">
            <v>62.4850154314</v>
          </cell>
        </row>
        <row r="276">
          <cell r="E276">
            <v>29031.3573078528</v>
          </cell>
        </row>
        <row r="277">
          <cell r="E277">
            <v>32.1124559117</v>
          </cell>
        </row>
        <row r="278">
          <cell r="E278">
            <v>122.6919786096</v>
          </cell>
        </row>
        <row r="279">
          <cell r="E279">
            <v>5.46</v>
          </cell>
        </row>
        <row r="280">
          <cell r="E280">
            <v>2547.8741331319</v>
          </cell>
        </row>
        <row r="281">
          <cell r="E281">
            <v>45677.0700021692</v>
          </cell>
        </row>
        <row r="282">
          <cell r="E282">
            <v>182.4608540409</v>
          </cell>
        </row>
        <row r="283">
          <cell r="E283">
            <v>774.6055861079</v>
          </cell>
        </row>
        <row r="420">
          <cell r="E420">
            <v>23</v>
          </cell>
        </row>
        <row r="421">
          <cell r="E421">
            <v>2733.0571087517</v>
          </cell>
        </row>
        <row r="422">
          <cell r="E422">
            <v>13.14027</v>
          </cell>
        </row>
        <row r="423">
          <cell r="E423">
            <v>6040.837202601</v>
          </cell>
        </row>
        <row r="424">
          <cell r="E424">
            <v>24</v>
          </cell>
        </row>
        <row r="425">
          <cell r="E425">
            <v>14.2959874608</v>
          </cell>
        </row>
        <row r="426">
          <cell r="E426">
            <v>44</v>
          </cell>
        </row>
        <row r="427">
          <cell r="E427">
            <v>4616.2393648635</v>
          </cell>
        </row>
        <row r="428">
          <cell r="E428">
            <v>179.9560271439</v>
          </cell>
        </row>
        <row r="429">
          <cell r="E429">
            <v>208.0673338033</v>
          </cell>
        </row>
        <row r="647">
          <cell r="E647">
            <v>23</v>
          </cell>
        </row>
        <row r="648">
          <cell r="E648">
            <v>19073.2291401534</v>
          </cell>
        </row>
        <row r="649">
          <cell r="E649">
            <v>196.7761285791</v>
          </cell>
        </row>
        <row r="650">
          <cell r="E650">
            <v>32776.2185391031</v>
          </cell>
        </row>
        <row r="651">
          <cell r="E651">
            <v>70.8691957105</v>
          </cell>
        </row>
        <row r="652">
          <cell r="E652">
            <v>268.7659893048</v>
          </cell>
        </row>
        <row r="653">
          <cell r="E653">
            <v>23.667720227</v>
          </cell>
        </row>
        <row r="654">
          <cell r="E654">
            <v>232</v>
          </cell>
        </row>
        <row r="655">
          <cell r="E655">
            <v>29802.9937408735</v>
          </cell>
        </row>
        <row r="656">
          <cell r="E656">
            <v>561.9955156141</v>
          </cell>
        </row>
        <row r="677">
          <cell r="E677">
            <v>11.5</v>
          </cell>
        </row>
        <row r="678">
          <cell r="E678">
            <v>17244.7132479651</v>
          </cell>
        </row>
        <row r="679">
          <cell r="E679">
            <v>39.4491446929</v>
          </cell>
        </row>
        <row r="680">
          <cell r="E680">
            <v>27311.6874145373</v>
          </cell>
        </row>
        <row r="681">
          <cell r="E681">
            <v>3.086919571</v>
          </cell>
        </row>
        <row r="682">
          <cell r="E682">
            <v>264.5396237372</v>
          </cell>
        </row>
        <row r="683">
          <cell r="E683">
            <v>3333.6808031845</v>
          </cell>
        </row>
        <row r="684">
          <cell r="E684">
            <v>29730.6953880969</v>
          </cell>
        </row>
        <row r="685">
          <cell r="E685">
            <v>222.9701075044</v>
          </cell>
        </row>
        <row r="686">
          <cell r="E686">
            <v>681.090215149</v>
          </cell>
        </row>
        <row r="698">
          <cell r="E698">
            <v>103.4</v>
          </cell>
        </row>
        <row r="699">
          <cell r="E699">
            <v>21346.0519361946</v>
          </cell>
        </row>
        <row r="700">
          <cell r="E700">
            <v>7.07553</v>
          </cell>
        </row>
        <row r="701">
          <cell r="E701">
            <v>62829.3927656644</v>
          </cell>
        </row>
        <row r="702">
          <cell r="E702">
            <v>41.1589276139</v>
          </cell>
        </row>
        <row r="703">
          <cell r="E703">
            <v>96.0959893048</v>
          </cell>
        </row>
        <row r="704">
          <cell r="E704">
            <v>11.8338601135</v>
          </cell>
        </row>
        <row r="705">
          <cell r="E705">
            <v>300</v>
          </cell>
        </row>
        <row r="706">
          <cell r="E706">
            <v>36327.3766511726</v>
          </cell>
        </row>
        <row r="707">
          <cell r="E707">
            <v>170.88</v>
          </cell>
        </row>
        <row r="708">
          <cell r="E708">
            <v>443.4945303701</v>
          </cell>
        </row>
        <row r="817">
          <cell r="E817">
            <v>114.4</v>
          </cell>
        </row>
        <row r="818">
          <cell r="E818">
            <v>24172.2494966309</v>
          </cell>
        </row>
        <row r="819">
          <cell r="E819">
            <v>4</v>
          </cell>
        </row>
        <row r="820">
          <cell r="E820">
            <v>3270.4564105692</v>
          </cell>
        </row>
        <row r="821">
          <cell r="E821">
            <v>177.12557633</v>
          </cell>
        </row>
        <row r="822">
          <cell r="E822">
            <v>58.7229129147</v>
          </cell>
        </row>
        <row r="823">
          <cell r="E823">
            <v>60.3375040378</v>
          </cell>
        </row>
        <row r="824">
          <cell r="E824">
            <v>71.3815561077</v>
          </cell>
        </row>
        <row r="825">
          <cell r="E825">
            <v>2485.9590641329</v>
          </cell>
        </row>
        <row r="826">
          <cell r="E826">
            <v>1130.4553803955</v>
          </cell>
        </row>
        <row r="919">
          <cell r="E919">
            <v>199.1</v>
          </cell>
        </row>
        <row r="920">
          <cell r="E920">
            <v>1785.5832312046</v>
          </cell>
        </row>
        <row r="921">
          <cell r="E921">
            <v>26519.4287962353</v>
          </cell>
        </row>
        <row r="922">
          <cell r="E922">
            <v>211.4563695271</v>
          </cell>
        </row>
        <row r="923">
          <cell r="E923">
            <v>54.3628149435</v>
          </cell>
        </row>
        <row r="924">
          <cell r="E924">
            <v>48.9736371258</v>
          </cell>
        </row>
        <row r="925">
          <cell r="E925">
            <v>1963.0447907926</v>
          </cell>
        </row>
        <row r="926">
          <cell r="E926">
            <v>10511.8072035312</v>
          </cell>
        </row>
        <row r="927">
          <cell r="E927">
            <v>16062.8208911517</v>
          </cell>
        </row>
        <row r="946">
          <cell r="E946">
            <v>62.7</v>
          </cell>
        </row>
        <row r="947">
          <cell r="E947">
            <v>7878.854674307</v>
          </cell>
        </row>
        <row r="948">
          <cell r="E948">
            <v>11.5310492397</v>
          </cell>
        </row>
        <row r="949">
          <cell r="E949">
            <v>2763.6636827742</v>
          </cell>
        </row>
        <row r="950">
          <cell r="E950">
            <v>61.5489344849</v>
          </cell>
        </row>
        <row r="951">
          <cell r="E951">
            <v>108.5959893048</v>
          </cell>
        </row>
        <row r="952">
          <cell r="E952">
            <v>88.41</v>
          </cell>
        </row>
        <row r="953">
          <cell r="E953">
            <v>5</v>
          </cell>
        </row>
        <row r="954">
          <cell r="E954">
            <v>830.6234536714</v>
          </cell>
        </row>
        <row r="955">
          <cell r="E955">
            <v>175.6645941186</v>
          </cell>
        </row>
        <row r="956">
          <cell r="E956">
            <v>5.2340445082</v>
          </cell>
        </row>
        <row r="957">
          <cell r="E957">
            <v>1062.0447012263</v>
          </cell>
        </row>
        <row r="978">
          <cell r="E978">
            <v>62.7</v>
          </cell>
        </row>
        <row r="979">
          <cell r="E979">
            <v>678</v>
          </cell>
        </row>
        <row r="980">
          <cell r="E980">
            <v>1400</v>
          </cell>
        </row>
        <row r="981">
          <cell r="E981">
            <v>9.8208802042</v>
          </cell>
        </row>
        <row r="982">
          <cell r="E982">
            <v>4.8</v>
          </cell>
        </row>
        <row r="983">
          <cell r="E983">
            <v>113.035625</v>
          </cell>
        </row>
      </sheetData>
      <sheetData sheetId="4">
        <row r="40">
          <cell r="E40">
            <v>51.7</v>
          </cell>
        </row>
        <row r="41">
          <cell r="E41">
            <v>193.5504826158</v>
          </cell>
        </row>
        <row r="42">
          <cell r="E42">
            <v>11.3118543246</v>
          </cell>
        </row>
        <row r="43">
          <cell r="E43">
            <v>127.5</v>
          </cell>
        </row>
        <row r="44">
          <cell r="E44">
            <v>58</v>
          </cell>
        </row>
        <row r="45">
          <cell r="E45">
            <v>5.46</v>
          </cell>
        </row>
        <row r="46">
          <cell r="E46">
            <v>4581.7837002886</v>
          </cell>
        </row>
        <row r="55">
          <cell r="E55">
            <v>920.6749959754</v>
          </cell>
        </row>
        <row r="56">
          <cell r="E56">
            <v>4291.5416034527</v>
          </cell>
        </row>
        <row r="76">
          <cell r="E76">
            <v>968.4200924842</v>
          </cell>
        </row>
        <row r="77">
          <cell r="E77">
            <v>13.4253573727</v>
          </cell>
        </row>
        <row r="78">
          <cell r="E78">
            <v>1929.8853975075</v>
          </cell>
        </row>
        <row r="79">
          <cell r="E79">
            <v>122.6919786096</v>
          </cell>
        </row>
        <row r="80">
          <cell r="E80">
            <v>58</v>
          </cell>
        </row>
        <row r="81">
          <cell r="E81">
            <v>1.82</v>
          </cell>
        </row>
        <row r="82">
          <cell r="E82">
            <v>6214.4778749778</v>
          </cell>
        </row>
        <row r="94">
          <cell r="E94">
            <v>168.0347893788</v>
          </cell>
        </row>
        <row r="95">
          <cell r="E95">
            <v>540.2499946552</v>
          </cell>
        </row>
        <row r="110">
          <cell r="E110">
            <v>3329.8142076168</v>
          </cell>
        </row>
        <row r="111">
          <cell r="E111">
            <v>6.2565724576</v>
          </cell>
        </row>
        <row r="112">
          <cell r="E112">
            <v>14314.218342121</v>
          </cell>
        </row>
        <row r="113">
          <cell r="E113">
            <v>59.0216188714</v>
          </cell>
        </row>
        <row r="114">
          <cell r="E114">
            <v>3.64</v>
          </cell>
        </row>
        <row r="115">
          <cell r="E115">
            <v>11534.7577743849</v>
          </cell>
        </row>
        <row r="116">
          <cell r="E116">
            <v>20</v>
          </cell>
        </row>
        <row r="117">
          <cell r="E117">
            <v>233.7232914429</v>
          </cell>
        </row>
        <row r="160">
          <cell r="E160">
            <v>62.7</v>
          </cell>
        </row>
        <row r="161">
          <cell r="E161">
            <v>2012.2402855888</v>
          </cell>
        </row>
        <row r="162">
          <cell r="E162">
            <v>195.3908482064</v>
          </cell>
        </row>
        <row r="163">
          <cell r="E163">
            <v>5392.416689067</v>
          </cell>
        </row>
        <row r="164">
          <cell r="E164">
            <v>44.5</v>
          </cell>
        </row>
        <row r="165">
          <cell r="E165">
            <v>567.9929561055</v>
          </cell>
        </row>
        <row r="166">
          <cell r="E166">
            <v>298.258589482</v>
          </cell>
        </row>
        <row r="167">
          <cell r="E167">
            <v>40</v>
          </cell>
        </row>
        <row r="168">
          <cell r="E168">
            <v>175.4715837544</v>
          </cell>
        </row>
        <row r="207">
          <cell r="E207">
            <v>62.7</v>
          </cell>
        </row>
        <row r="208">
          <cell r="E208">
            <v>188.2640699925</v>
          </cell>
        </row>
        <row r="209">
          <cell r="E209">
            <v>9445.5727755602</v>
          </cell>
        </row>
        <row r="210">
          <cell r="E210">
            <v>74.7292247723</v>
          </cell>
        </row>
        <row r="211">
          <cell r="E211">
            <v>3468.7923513039</v>
          </cell>
        </row>
        <row r="212">
          <cell r="E212">
            <v>2.8949262722</v>
          </cell>
        </row>
        <row r="213">
          <cell r="E213">
            <v>2.05</v>
          </cell>
        </row>
        <row r="214">
          <cell r="E214">
            <v>3.9446200378</v>
          </cell>
        </row>
        <row r="215">
          <cell r="E215">
            <v>7.28</v>
          </cell>
        </row>
        <row r="216">
          <cell r="E216">
            <v>238.6255986738</v>
          </cell>
        </row>
        <row r="217">
          <cell r="E217">
            <v>23408.5580848563</v>
          </cell>
        </row>
        <row r="218">
          <cell r="E218">
            <v>434.398806679</v>
          </cell>
        </row>
        <row r="239">
          <cell r="E239">
            <v>3651.3265703394</v>
          </cell>
        </row>
        <row r="240">
          <cell r="E240">
            <v>4.5576</v>
          </cell>
        </row>
        <row r="241">
          <cell r="E241">
            <v>22473.5618422879</v>
          </cell>
        </row>
        <row r="242">
          <cell r="E242">
            <v>8.6847788165</v>
          </cell>
        </row>
        <row r="243">
          <cell r="E243">
            <v>595.37</v>
          </cell>
        </row>
        <row r="244">
          <cell r="E244">
            <v>13143.1716293435</v>
          </cell>
        </row>
        <row r="245">
          <cell r="E245">
            <v>554.7857339619</v>
          </cell>
        </row>
        <row r="246">
          <cell r="E246">
            <v>62.7</v>
          </cell>
        </row>
        <row r="247">
          <cell r="E247">
            <v>10156.3417966876</v>
          </cell>
        </row>
        <row r="248">
          <cell r="E248">
            <v>7.2749924576</v>
          </cell>
        </row>
        <row r="249">
          <cell r="E249">
            <v>12049.4217638085</v>
          </cell>
        </row>
        <row r="250">
          <cell r="E250">
            <v>18.2</v>
          </cell>
        </row>
        <row r="251">
          <cell r="E251">
            <v>1.82</v>
          </cell>
        </row>
        <row r="252">
          <cell r="E252">
            <v>33440.5696272961</v>
          </cell>
        </row>
        <row r="253">
          <cell r="E253">
            <v>780.1203792917</v>
          </cell>
        </row>
        <row r="254">
          <cell r="E254">
            <v>16992.837785492</v>
          </cell>
        </row>
        <row r="255">
          <cell r="E255">
            <v>158.6214786911</v>
          </cell>
        </row>
        <row r="256">
          <cell r="E256">
            <v>30366.1615274996</v>
          </cell>
        </row>
        <row r="257">
          <cell r="E257">
            <v>2.0579463807</v>
          </cell>
        </row>
        <row r="258">
          <cell r="E258">
            <v>156.064358532</v>
          </cell>
        </row>
        <row r="259">
          <cell r="E259">
            <v>19.7231001891</v>
          </cell>
        </row>
        <row r="260">
          <cell r="E260">
            <v>48974.9198383096</v>
          </cell>
        </row>
        <row r="261">
          <cell r="E261">
            <v>140</v>
          </cell>
        </row>
        <row r="262">
          <cell r="E262">
            <v>1964.1569755589</v>
          </cell>
        </row>
        <row r="373">
          <cell r="E373">
            <v>11</v>
          </cell>
        </row>
        <row r="374">
          <cell r="E374">
            <v>3077.3593140412</v>
          </cell>
        </row>
        <row r="375">
          <cell r="E375">
            <v>10.4799698302</v>
          </cell>
        </row>
        <row r="376">
          <cell r="E376">
            <v>3190.2384795426</v>
          </cell>
        </row>
        <row r="377">
          <cell r="E377">
            <v>56.5569634397</v>
          </cell>
        </row>
        <row r="378">
          <cell r="E378">
            <v>11.8338601135</v>
          </cell>
        </row>
        <row r="379">
          <cell r="E379">
            <v>5.46</v>
          </cell>
        </row>
        <row r="380">
          <cell r="E380">
            <v>238.6255986738</v>
          </cell>
        </row>
        <row r="381">
          <cell r="E381">
            <v>6338.483820243</v>
          </cell>
        </row>
        <row r="382">
          <cell r="E382">
            <v>214.2089674819</v>
          </cell>
        </row>
        <row r="570">
          <cell r="E570">
            <v>14346.9454050265</v>
          </cell>
        </row>
        <row r="571">
          <cell r="E571">
            <v>205.1275342445</v>
          </cell>
        </row>
        <row r="572">
          <cell r="E572">
            <v>33577.4036042516</v>
          </cell>
        </row>
        <row r="573">
          <cell r="E573">
            <v>60</v>
          </cell>
        </row>
        <row r="574">
          <cell r="E574">
            <v>128.0291482158</v>
          </cell>
        </row>
        <row r="575">
          <cell r="E575">
            <v>5.46</v>
          </cell>
        </row>
        <row r="576">
          <cell r="E576">
            <v>335.7748214256</v>
          </cell>
        </row>
        <row r="577">
          <cell r="E577">
            <v>35278.2729144274</v>
          </cell>
        </row>
        <row r="578">
          <cell r="E578">
            <v>831.5397693185</v>
          </cell>
        </row>
        <row r="600">
          <cell r="E600">
            <v>12673.8633424987</v>
          </cell>
        </row>
        <row r="601">
          <cell r="E601">
            <v>42.3698944057</v>
          </cell>
        </row>
        <row r="602">
          <cell r="E602">
            <v>17224.5010066426</v>
          </cell>
        </row>
        <row r="603">
          <cell r="E603">
            <v>26.7</v>
          </cell>
        </row>
        <row r="604">
          <cell r="E604">
            <v>11.8338601135</v>
          </cell>
        </row>
        <row r="605">
          <cell r="E605">
            <v>5.46</v>
          </cell>
        </row>
        <row r="606">
          <cell r="E606">
            <v>50</v>
          </cell>
        </row>
        <row r="607">
          <cell r="E607">
            <v>39496.7371378944</v>
          </cell>
        </row>
        <row r="608">
          <cell r="E608">
            <v>463.6641475926</v>
          </cell>
        </row>
        <row r="618">
          <cell r="E618">
            <v>114.4</v>
          </cell>
        </row>
        <row r="619">
          <cell r="E619">
            <v>15223.9124307724</v>
          </cell>
        </row>
        <row r="620">
          <cell r="E620">
            <v>8.6756192382</v>
          </cell>
        </row>
        <row r="621">
          <cell r="E621">
            <v>31432.2877448308</v>
          </cell>
        </row>
        <row r="622">
          <cell r="E622">
            <v>273.756817548</v>
          </cell>
        </row>
        <row r="623">
          <cell r="E623">
            <v>11.8338601135</v>
          </cell>
        </row>
        <row r="624">
          <cell r="E624">
            <v>5.46</v>
          </cell>
        </row>
        <row r="625">
          <cell r="E625">
            <v>70</v>
          </cell>
        </row>
        <row r="626">
          <cell r="E626">
            <v>43011.8673321933</v>
          </cell>
        </row>
        <row r="627">
          <cell r="E627">
            <v>316.8809952328</v>
          </cell>
        </row>
        <row r="718">
          <cell r="E718">
            <v>24044.2494930593</v>
          </cell>
        </row>
        <row r="719">
          <cell r="E719">
            <v>4</v>
          </cell>
        </row>
        <row r="720">
          <cell r="E720">
            <v>12865.9026500499</v>
          </cell>
        </row>
        <row r="721">
          <cell r="E721">
            <v>252</v>
          </cell>
        </row>
        <row r="722">
          <cell r="E722">
            <v>60.3375040378</v>
          </cell>
        </row>
        <row r="724">
          <cell r="E724">
            <v>1199.7292936163</v>
          </cell>
        </row>
        <row r="817">
          <cell r="E817">
            <v>155.1</v>
          </cell>
        </row>
        <row r="818">
          <cell r="E818">
            <v>23866.6140473007</v>
          </cell>
        </row>
        <row r="819">
          <cell r="E819">
            <v>40.35226642</v>
          </cell>
        </row>
        <row r="820">
          <cell r="E820">
            <v>3475.1499810552</v>
          </cell>
        </row>
        <row r="821">
          <cell r="E821">
            <v>13778.7577800532</v>
          </cell>
        </row>
        <row r="840">
          <cell r="E840">
            <v>2069.2953182764</v>
          </cell>
        </row>
        <row r="841">
          <cell r="E841">
            <v>8.2012950971</v>
          </cell>
        </row>
        <row r="842">
          <cell r="E842">
            <v>202.5632147519</v>
          </cell>
        </row>
        <row r="858">
          <cell r="E858">
            <v>205.6629933242</v>
          </cell>
        </row>
        <row r="859">
          <cell r="E859">
            <v>5912.27</v>
          </cell>
        </row>
        <row r="860">
          <cell r="E860">
            <v>1300</v>
          </cell>
        </row>
        <row r="861">
          <cell r="E861">
            <v>2232.9533432733</v>
          </cell>
        </row>
        <row r="862">
          <cell r="E862">
            <v>109.8894868273</v>
          </cell>
        </row>
        <row r="863">
          <cell r="E863">
            <v>6.4</v>
          </cell>
        </row>
        <row r="864">
          <cell r="E864">
            <v>62</v>
          </cell>
        </row>
        <row r="865">
          <cell r="E865">
            <v>90.9857983241</v>
          </cell>
        </row>
      </sheetData>
      <sheetData sheetId="5">
        <row r="31">
          <cell r="E31">
            <v>772.4558868486</v>
          </cell>
        </row>
        <row r="32">
          <cell r="E32">
            <v>11.2902743246</v>
          </cell>
        </row>
        <row r="33">
          <cell r="E33">
            <v>83</v>
          </cell>
        </row>
        <row r="34">
          <cell r="E34">
            <v>5.46</v>
          </cell>
        </row>
        <row r="35">
          <cell r="E35">
            <v>4495.9919821491</v>
          </cell>
        </row>
        <row r="44">
          <cell r="E44">
            <v>362.013969718</v>
          </cell>
        </row>
        <row r="45">
          <cell r="E45">
            <v>2</v>
          </cell>
        </row>
        <row r="46">
          <cell r="E46">
            <v>4441.0670078687</v>
          </cell>
        </row>
        <row r="60">
          <cell r="E60">
            <v>1286.590265005</v>
          </cell>
        </row>
        <row r="61">
          <cell r="E61">
            <v>293.9188457067</v>
          </cell>
        </row>
        <row r="74">
          <cell r="E74">
            <v>35.6815823304</v>
          </cell>
        </row>
        <row r="75">
          <cell r="E75">
            <v>996.5726936657</v>
          </cell>
        </row>
        <row r="81">
          <cell r="E81">
            <v>2253.2136216328</v>
          </cell>
        </row>
        <row r="82">
          <cell r="E82">
            <v>47.6079394835</v>
          </cell>
        </row>
        <row r="83">
          <cell r="E83">
            <v>6527.2637025813</v>
          </cell>
        </row>
        <row r="84">
          <cell r="E84">
            <v>885.6</v>
          </cell>
        </row>
        <row r="85">
          <cell r="E85">
            <v>30.15</v>
          </cell>
        </row>
        <row r="86">
          <cell r="E86">
            <v>1.82</v>
          </cell>
        </row>
        <row r="87">
          <cell r="E87">
            <v>3881.3421218604</v>
          </cell>
        </row>
        <row r="88">
          <cell r="E88">
            <v>12166.2011515894</v>
          </cell>
        </row>
        <row r="89">
          <cell r="E89">
            <v>198.4757419208</v>
          </cell>
        </row>
        <row r="128">
          <cell r="E128">
            <v>1510.8331928531</v>
          </cell>
        </row>
        <row r="129">
          <cell r="E129">
            <v>23.89</v>
          </cell>
        </row>
        <row r="130">
          <cell r="E130">
            <v>2671.0806212743</v>
          </cell>
        </row>
        <row r="131">
          <cell r="E131">
            <v>885.6</v>
          </cell>
        </row>
        <row r="132">
          <cell r="E132">
            <v>15.0419426457</v>
          </cell>
        </row>
        <row r="133">
          <cell r="E133">
            <v>312.3926221152</v>
          </cell>
        </row>
        <row r="134">
          <cell r="E134">
            <v>249.829047619</v>
          </cell>
        </row>
        <row r="135">
          <cell r="E135">
            <v>5824.0131827905</v>
          </cell>
        </row>
        <row r="136">
          <cell r="E136">
            <v>1202.7799728811</v>
          </cell>
        </row>
        <row r="174">
          <cell r="E174">
            <v>970.1293096847</v>
          </cell>
        </row>
        <row r="175">
          <cell r="E175">
            <v>2470.6044234334</v>
          </cell>
        </row>
        <row r="176">
          <cell r="E176">
            <v>885.6</v>
          </cell>
        </row>
        <row r="177">
          <cell r="E177">
            <v>398.366732946</v>
          </cell>
        </row>
        <row r="178">
          <cell r="E178">
            <v>839.2517958238</v>
          </cell>
        </row>
        <row r="196">
          <cell r="E196">
            <v>19781.9607901553</v>
          </cell>
        </row>
        <row r="197">
          <cell r="E197">
            <v>208.2711587405</v>
          </cell>
        </row>
        <row r="198">
          <cell r="E198">
            <v>18498.2272086744</v>
          </cell>
        </row>
        <row r="199">
          <cell r="E199">
            <v>590.4</v>
          </cell>
        </row>
        <row r="200">
          <cell r="E200">
            <v>19.7231001891</v>
          </cell>
        </row>
        <row r="201">
          <cell r="E201">
            <v>956.517645011</v>
          </cell>
        </row>
        <row r="202">
          <cell r="E202">
            <v>68370.6317218753</v>
          </cell>
        </row>
        <row r="203">
          <cell r="E203">
            <v>56229.5057544033</v>
          </cell>
        </row>
        <row r="204">
          <cell r="E204">
            <v>1999.6231844258</v>
          </cell>
        </row>
        <row r="205">
          <cell r="E205">
            <v>188.2640699925</v>
          </cell>
        </row>
        <row r="206">
          <cell r="E206">
            <v>5920.1571988183</v>
          </cell>
        </row>
        <row r="207">
          <cell r="E207">
            <v>209.2085095021</v>
          </cell>
        </row>
        <row r="208">
          <cell r="E208">
            <v>8500.2645923005</v>
          </cell>
        </row>
        <row r="209">
          <cell r="E209">
            <v>885.6</v>
          </cell>
        </row>
        <row r="210">
          <cell r="E210">
            <v>28.4016188714</v>
          </cell>
        </row>
        <row r="211">
          <cell r="E211">
            <v>5822.0131827905</v>
          </cell>
        </row>
        <row r="212">
          <cell r="E212">
            <v>33270.8731616155</v>
          </cell>
        </row>
        <row r="213">
          <cell r="E213">
            <v>1323.9625302252</v>
          </cell>
        </row>
        <row r="214">
          <cell r="E214">
            <v>16098.790329823</v>
          </cell>
        </row>
        <row r="215">
          <cell r="E215">
            <v>69.6375598348</v>
          </cell>
        </row>
        <row r="216">
          <cell r="E216">
            <v>16684.4055716862</v>
          </cell>
        </row>
        <row r="217">
          <cell r="E217">
            <v>753.3991791848</v>
          </cell>
        </row>
        <row r="218">
          <cell r="E218">
            <v>885.6</v>
          </cell>
        </row>
        <row r="219">
          <cell r="E219">
            <v>76.4015293977</v>
          </cell>
        </row>
        <row r="220">
          <cell r="E220">
            <v>145</v>
          </cell>
        </row>
        <row r="221">
          <cell r="E221">
            <v>35.5015803404</v>
          </cell>
        </row>
        <row r="222">
          <cell r="E222">
            <v>1940.6710609302</v>
          </cell>
        </row>
        <row r="223">
          <cell r="E223">
            <v>39320.5185620722</v>
          </cell>
        </row>
        <row r="224">
          <cell r="E224">
            <v>18.6594210924</v>
          </cell>
        </row>
        <row r="345">
          <cell r="E345">
            <v>2470.2421309547</v>
          </cell>
        </row>
        <row r="346">
          <cell r="E346">
            <v>75.5148544304</v>
          </cell>
        </row>
        <row r="347">
          <cell r="E347">
            <v>1685.694531568</v>
          </cell>
        </row>
        <row r="348">
          <cell r="E348">
            <v>590.4</v>
          </cell>
        </row>
        <row r="349">
          <cell r="E349">
            <v>62.2149351341</v>
          </cell>
        </row>
        <row r="350">
          <cell r="E350">
            <v>5.46</v>
          </cell>
        </row>
        <row r="351">
          <cell r="E351">
            <v>5061.056437728</v>
          </cell>
        </row>
        <row r="352">
          <cell r="E352">
            <v>5077.2812059858</v>
          </cell>
        </row>
        <row r="353">
          <cell r="E353">
            <v>136.4807649835</v>
          </cell>
        </row>
        <row r="537">
          <cell r="E537">
            <v>18752.5415540856</v>
          </cell>
        </row>
        <row r="538">
          <cell r="E538">
            <v>221.6875077302</v>
          </cell>
        </row>
        <row r="539">
          <cell r="E539">
            <v>6555.8101549355</v>
          </cell>
        </row>
        <row r="540">
          <cell r="E540">
            <v>885.6</v>
          </cell>
        </row>
        <row r="541">
          <cell r="E541">
            <v>243.1914172564</v>
          </cell>
        </row>
        <row r="542">
          <cell r="E542">
            <v>9703.3553046509</v>
          </cell>
        </row>
        <row r="543">
          <cell r="E543">
            <v>36886.2729166539</v>
          </cell>
        </row>
        <row r="544">
          <cell r="E544">
            <v>1027.6739604173</v>
          </cell>
        </row>
        <row r="564">
          <cell r="E564">
            <v>8945.2786317658</v>
          </cell>
        </row>
        <row r="565">
          <cell r="E565">
            <v>65.6336717784</v>
          </cell>
        </row>
        <row r="566">
          <cell r="E566">
            <v>12502.1888132802</v>
          </cell>
        </row>
        <row r="567">
          <cell r="E567">
            <v>1180.8</v>
          </cell>
        </row>
        <row r="568">
          <cell r="E568">
            <v>51.9638456841</v>
          </cell>
        </row>
        <row r="569">
          <cell r="E569">
            <v>3881.3421218604</v>
          </cell>
        </row>
        <row r="570">
          <cell r="E570">
            <v>30800.4929729034</v>
          </cell>
        </row>
        <row r="571">
          <cell r="E571">
            <v>443.3427570033</v>
          </cell>
        </row>
        <row r="581">
          <cell r="E581">
            <v>29127.6545808745</v>
          </cell>
        </row>
        <row r="582">
          <cell r="E582">
            <v>17.9575849151</v>
          </cell>
        </row>
        <row r="583">
          <cell r="E583">
            <v>15755.7861417246</v>
          </cell>
        </row>
        <row r="584">
          <cell r="E584">
            <v>18.9842680037</v>
          </cell>
        </row>
        <row r="585">
          <cell r="E585">
            <v>1238.6985254433</v>
          </cell>
        </row>
        <row r="586">
          <cell r="E586">
            <v>21.82</v>
          </cell>
        </row>
        <row r="587">
          <cell r="E587">
            <v>3881.3421218604</v>
          </cell>
        </row>
        <row r="588">
          <cell r="E588">
            <v>66225.0780941754</v>
          </cell>
        </row>
        <row r="589">
          <cell r="E589">
            <v>375.9093775469</v>
          </cell>
        </row>
        <row r="671">
          <cell r="E671">
            <v>24044.2494930593</v>
          </cell>
        </row>
        <row r="672">
          <cell r="E672">
            <v>4</v>
          </cell>
        </row>
        <row r="673">
          <cell r="E673">
            <v>60.3375040378</v>
          </cell>
        </row>
        <row r="674">
          <cell r="E674">
            <v>19406.7106093018</v>
          </cell>
        </row>
        <row r="676">
          <cell r="E676">
            <v>1457.6058674085</v>
          </cell>
        </row>
        <row r="756">
          <cell r="E756">
            <v>2678.3748468069</v>
          </cell>
        </row>
        <row r="757">
          <cell r="E757">
            <v>23738.1912571422</v>
          </cell>
        </row>
        <row r="758">
          <cell r="E758">
            <v>528.6409238179</v>
          </cell>
        </row>
        <row r="759">
          <cell r="E759">
            <v>500</v>
          </cell>
        </row>
        <row r="760">
          <cell r="E760">
            <v>295.2</v>
          </cell>
        </row>
        <row r="761">
          <cell r="E761">
            <v>94.7075928139</v>
          </cell>
        </row>
        <row r="762">
          <cell r="E762">
            <v>450.7077386425</v>
          </cell>
        </row>
        <row r="763">
          <cell r="E763">
            <v>5822.0131827905</v>
          </cell>
        </row>
        <row r="764">
          <cell r="E764">
            <v>21729.4104742672</v>
          </cell>
        </row>
        <row r="779">
          <cell r="E779">
            <v>10345.7869491866</v>
          </cell>
        </row>
        <row r="780">
          <cell r="E780">
            <v>9.4999698302</v>
          </cell>
        </row>
        <row r="781">
          <cell r="E781">
            <v>19.9766396654</v>
          </cell>
        </row>
        <row r="782">
          <cell r="E782">
            <v>3.64</v>
          </cell>
        </row>
        <row r="783">
          <cell r="E783">
            <v>3464.872955129</v>
          </cell>
        </row>
        <row r="805">
          <cell r="E805">
            <v>980.5590294049</v>
          </cell>
        </row>
        <row r="806">
          <cell r="E806">
            <v>3095.2</v>
          </cell>
        </row>
        <row r="807">
          <cell r="E807">
            <v>28.4212039785</v>
          </cell>
        </row>
        <row r="808">
          <cell r="E808">
            <v>97.8079709443</v>
          </cell>
        </row>
        <row r="809">
          <cell r="E809">
            <v>40958.7735599355</v>
          </cell>
        </row>
        <row r="810">
          <cell r="E810">
            <v>628.6311961722</v>
          </cell>
        </row>
      </sheetData>
      <sheetData sheetId="6">
        <row r="36">
          <cell r="E36">
            <v>282.5755957856</v>
          </cell>
        </row>
        <row r="37">
          <cell r="E37">
            <v>3.7914167806</v>
          </cell>
        </row>
        <row r="38">
          <cell r="E38">
            <v>83</v>
          </cell>
        </row>
        <row r="39">
          <cell r="E39">
            <v>4311.8389663278</v>
          </cell>
        </row>
        <row r="51">
          <cell r="E51">
            <v>214.4996418281</v>
          </cell>
        </row>
        <row r="52">
          <cell r="E52">
            <v>8487.3862161749</v>
          </cell>
        </row>
        <row r="69">
          <cell r="E69">
            <v>103.4</v>
          </cell>
        </row>
        <row r="70">
          <cell r="E70">
            <v>1225.8142385344</v>
          </cell>
        </row>
        <row r="71">
          <cell r="E71">
            <v>16.9062391012</v>
          </cell>
        </row>
        <row r="72">
          <cell r="E72">
            <v>27.9318069896</v>
          </cell>
        </row>
        <row r="73">
          <cell r="E73">
            <v>116</v>
          </cell>
        </row>
        <row r="74">
          <cell r="E74">
            <v>1.82</v>
          </cell>
        </row>
        <row r="75">
          <cell r="E75">
            <v>1170.8181818182</v>
          </cell>
        </row>
        <row r="76">
          <cell r="E76">
            <v>4810.3794713959</v>
          </cell>
        </row>
        <row r="77">
          <cell r="E77">
            <v>59.4573170573</v>
          </cell>
        </row>
        <row r="87">
          <cell r="E87">
            <v>438.9385970659</v>
          </cell>
        </row>
        <row r="98">
          <cell r="E98">
            <v>3157.2373743562</v>
          </cell>
        </row>
        <row r="99">
          <cell r="E99">
            <v>4103.774291913</v>
          </cell>
        </row>
        <row r="100">
          <cell r="E100">
            <v>3.5146628913</v>
          </cell>
        </row>
        <row r="101">
          <cell r="E101">
            <v>19.2008802042</v>
          </cell>
        </row>
        <row r="102">
          <cell r="E102">
            <v>819.2</v>
          </cell>
        </row>
        <row r="103">
          <cell r="E103">
            <v>9827.6897015507</v>
          </cell>
        </row>
        <row r="104">
          <cell r="E104">
            <v>322.2790714961</v>
          </cell>
        </row>
        <row r="142">
          <cell r="E142">
            <v>125.4</v>
          </cell>
        </row>
        <row r="143">
          <cell r="E143">
            <v>3508.2071959733</v>
          </cell>
        </row>
        <row r="144">
          <cell r="E144">
            <v>67.715649151</v>
          </cell>
        </row>
        <row r="145">
          <cell r="E145">
            <v>3119.150963024</v>
          </cell>
        </row>
        <row r="146">
          <cell r="E146">
            <v>41.0151905455</v>
          </cell>
        </row>
        <row r="147">
          <cell r="E147">
            <v>15.7784801513</v>
          </cell>
        </row>
        <row r="148">
          <cell r="E148">
            <v>18.2</v>
          </cell>
        </row>
        <row r="149">
          <cell r="E149">
            <v>92.6792227801</v>
          </cell>
        </row>
        <row r="150">
          <cell r="E150">
            <v>123.0492914292</v>
          </cell>
        </row>
        <row r="180">
          <cell r="E180">
            <v>62.7</v>
          </cell>
        </row>
        <row r="181">
          <cell r="E181">
            <v>376.5281399849</v>
          </cell>
        </row>
        <row r="182">
          <cell r="E182">
            <v>5749.5786384099</v>
          </cell>
        </row>
        <row r="183">
          <cell r="E183">
            <v>80.1080692663</v>
          </cell>
        </row>
        <row r="184">
          <cell r="E184">
            <v>2023.1646200678</v>
          </cell>
        </row>
        <row r="185">
          <cell r="E185">
            <v>2.8949262722</v>
          </cell>
        </row>
        <row r="186">
          <cell r="E186">
            <v>15.449158458</v>
          </cell>
        </row>
        <row r="187">
          <cell r="E187">
            <v>3.9446200378</v>
          </cell>
        </row>
        <row r="188">
          <cell r="E188">
            <v>1010.0473833919</v>
          </cell>
        </row>
        <row r="189">
          <cell r="E189">
            <v>4893.4344057242</v>
          </cell>
        </row>
        <row r="190">
          <cell r="E190">
            <v>131.8700289763</v>
          </cell>
        </row>
        <row r="207">
          <cell r="E207">
            <v>15977.1565020504</v>
          </cell>
        </row>
        <row r="208">
          <cell r="E208">
            <v>38.9506388529</v>
          </cell>
        </row>
        <row r="209">
          <cell r="E209">
            <v>7072.3716681183</v>
          </cell>
        </row>
        <row r="211">
          <cell r="E211">
            <v>1856.8913340608</v>
          </cell>
        </row>
        <row r="212">
          <cell r="E212">
            <v>35.5015803404</v>
          </cell>
        </row>
        <row r="213">
          <cell r="E213">
            <v>55.9728571429</v>
          </cell>
        </row>
        <row r="214">
          <cell r="E214">
            <v>1597</v>
          </cell>
        </row>
        <row r="215">
          <cell r="E215">
            <v>35280.3671707678</v>
          </cell>
        </row>
        <row r="217">
          <cell r="E217">
            <v>1697.7648169122</v>
          </cell>
        </row>
        <row r="218">
          <cell r="E218">
            <v>376.5281399849</v>
          </cell>
        </row>
        <row r="219">
          <cell r="E219">
            <v>5327.207996626</v>
          </cell>
        </row>
        <row r="220">
          <cell r="E220">
            <v>57.658081106</v>
          </cell>
        </row>
        <row r="221">
          <cell r="E221">
            <v>11020.9218349484</v>
          </cell>
        </row>
        <row r="222">
          <cell r="E222">
            <v>10.26</v>
          </cell>
        </row>
        <row r="223">
          <cell r="E223">
            <v>3.9446200378</v>
          </cell>
        </row>
        <row r="224">
          <cell r="E224">
            <v>1.82</v>
          </cell>
        </row>
        <row r="225">
          <cell r="E225">
            <v>34294.1499736893</v>
          </cell>
        </row>
        <row r="226">
          <cell r="E226">
            <v>214.7824715777</v>
          </cell>
        </row>
        <row r="227">
          <cell r="E227">
            <v>103.4</v>
          </cell>
        </row>
        <row r="228">
          <cell r="E228">
            <v>25545.1036319833</v>
          </cell>
        </row>
        <row r="229">
          <cell r="E229">
            <v>252.9865829062</v>
          </cell>
        </row>
        <row r="230">
          <cell r="E230">
            <v>14870.0716076224</v>
          </cell>
        </row>
        <row r="231">
          <cell r="E231">
            <v>44.7604896084</v>
          </cell>
        </row>
        <row r="232">
          <cell r="E232">
            <v>7.8892400757</v>
          </cell>
        </row>
        <row r="233">
          <cell r="E233">
            <v>5.46</v>
          </cell>
        </row>
        <row r="234">
          <cell r="E234">
            <v>184.9</v>
          </cell>
        </row>
        <row r="235">
          <cell r="E235">
            <v>46877.1772796512</v>
          </cell>
        </row>
        <row r="236">
          <cell r="E236">
            <v>408.9034990536</v>
          </cell>
        </row>
        <row r="338">
          <cell r="E338">
            <v>3070.1316925935</v>
          </cell>
        </row>
        <row r="339">
          <cell r="E339">
            <v>111.8853859811</v>
          </cell>
        </row>
        <row r="340">
          <cell r="E340">
            <v>1406.5332028102</v>
          </cell>
        </row>
        <row r="341">
          <cell r="E341">
            <v>25.6702427704</v>
          </cell>
        </row>
        <row r="342">
          <cell r="E342">
            <v>5.46</v>
          </cell>
        </row>
        <row r="343">
          <cell r="E343">
            <v>5517.2074300055</v>
          </cell>
        </row>
        <row r="344">
          <cell r="E344">
            <v>173.059219142</v>
          </cell>
        </row>
        <row r="521">
          <cell r="E521">
            <v>158.4</v>
          </cell>
        </row>
        <row r="522">
          <cell r="E522">
            <v>26114.0664167795</v>
          </cell>
        </row>
        <row r="523">
          <cell r="E523">
            <v>397.0728690239</v>
          </cell>
        </row>
        <row r="524">
          <cell r="E524">
            <v>7593.2459627726</v>
          </cell>
        </row>
        <row r="525">
          <cell r="E525">
            <v>221.2637962598</v>
          </cell>
        </row>
        <row r="526">
          <cell r="E526">
            <v>31.5569603026</v>
          </cell>
        </row>
        <row r="527">
          <cell r="E527">
            <v>10.92</v>
          </cell>
        </row>
        <row r="528">
          <cell r="E528">
            <v>369.8</v>
          </cell>
        </row>
        <row r="529">
          <cell r="E529">
            <v>67268.1369060797</v>
          </cell>
        </row>
        <row r="530">
          <cell r="E530">
            <v>351.5402406136</v>
          </cell>
        </row>
        <row r="546">
          <cell r="E546">
            <v>7491.0956160551</v>
          </cell>
        </row>
        <row r="547">
          <cell r="E547">
            <v>61.4255201744</v>
          </cell>
        </row>
        <row r="548">
          <cell r="E548">
            <v>8565.1404415628</v>
          </cell>
        </row>
        <row r="549">
          <cell r="E549">
            <v>20.5256074766</v>
          </cell>
        </row>
        <row r="550">
          <cell r="E550">
            <v>19.4674801061</v>
          </cell>
        </row>
        <row r="551">
          <cell r="E551">
            <v>184.9</v>
          </cell>
        </row>
        <row r="552">
          <cell r="E552">
            <v>30828.4618769642</v>
          </cell>
        </row>
        <row r="553">
          <cell r="E553">
            <v>825.7606626215</v>
          </cell>
        </row>
        <row r="561">
          <cell r="E561">
            <v>7441.0608697723</v>
          </cell>
        </row>
        <row r="562">
          <cell r="E562">
            <v>2.3749924576</v>
          </cell>
        </row>
        <row r="563">
          <cell r="E563">
            <v>15672.9774577052</v>
          </cell>
        </row>
        <row r="564">
          <cell r="E564">
            <v>222.1154839434</v>
          </cell>
        </row>
        <row r="565">
          <cell r="E565">
            <v>11.8338601135</v>
          </cell>
        </row>
        <row r="566">
          <cell r="E566">
            <v>17927.6006754832</v>
          </cell>
        </row>
        <row r="567">
          <cell r="E567">
            <v>27.400906965</v>
          </cell>
        </row>
        <row r="646">
          <cell r="E646">
            <v>114.4</v>
          </cell>
        </row>
        <row r="647">
          <cell r="E647">
            <v>1393.2</v>
          </cell>
        </row>
        <row r="648">
          <cell r="E648">
            <v>22429.9637787736</v>
          </cell>
        </row>
        <row r="649">
          <cell r="E649">
            <v>34</v>
          </cell>
        </row>
        <row r="651">
          <cell r="E651">
            <v>60.3375040378</v>
          </cell>
        </row>
        <row r="652">
          <cell r="E652">
            <v>176</v>
          </cell>
        </row>
        <row r="653">
          <cell r="E653">
            <v>367.1042440318</v>
          </cell>
        </row>
        <row r="729">
          <cell r="E729">
            <v>199.1</v>
          </cell>
        </row>
        <row r="730">
          <cell r="E730">
            <v>2125.8671499646</v>
          </cell>
        </row>
        <row r="731">
          <cell r="E731">
            <v>24894.1789203822</v>
          </cell>
        </row>
        <row r="732">
          <cell r="E732">
            <v>198.6140945136</v>
          </cell>
        </row>
        <row r="733">
          <cell r="E733">
            <v>95.5146551724</v>
          </cell>
        </row>
        <row r="734">
          <cell r="E734">
            <v>35.97</v>
          </cell>
        </row>
        <row r="735">
          <cell r="E735">
            <v>32.322815113</v>
          </cell>
        </row>
        <row r="736">
          <cell r="E736">
            <v>14495.1330264545</v>
          </cell>
        </row>
        <row r="737">
          <cell r="E737">
            <v>449.4</v>
          </cell>
        </row>
        <row r="738">
          <cell r="E738">
            <v>13759.3997714857</v>
          </cell>
        </row>
        <row r="750">
          <cell r="E750">
            <v>51.7</v>
          </cell>
        </row>
        <row r="751">
          <cell r="E751">
            <v>198</v>
          </cell>
        </row>
        <row r="752">
          <cell r="E752">
            <v>16838.9568358629</v>
          </cell>
        </row>
        <row r="753">
          <cell r="E753">
            <v>13.0657673727</v>
          </cell>
        </row>
        <row r="754">
          <cell r="E754">
            <v>113.0828427992</v>
          </cell>
        </row>
        <row r="755">
          <cell r="E755">
            <v>7.28</v>
          </cell>
        </row>
        <row r="756">
          <cell r="E756">
            <v>153.16</v>
          </cell>
        </row>
        <row r="757">
          <cell r="E757">
            <v>4690.1077914047</v>
          </cell>
        </row>
        <row r="774">
          <cell r="E774">
            <v>62.7</v>
          </cell>
        </row>
        <row r="775">
          <cell r="E775">
            <v>36.9044444796</v>
          </cell>
        </row>
        <row r="776">
          <cell r="E776">
            <v>28.8019047619</v>
          </cell>
        </row>
        <row r="777">
          <cell r="E777">
            <v>50.8211166686</v>
          </cell>
        </row>
        <row r="778">
          <cell r="E778">
            <v>2186.8678812151</v>
          </cell>
        </row>
      </sheetData>
      <sheetData sheetId="7">
        <row r="42">
          <cell r="E42">
            <v>51.7</v>
          </cell>
        </row>
        <row r="43">
          <cell r="E43">
            <v>456.7265082244</v>
          </cell>
        </row>
        <row r="44">
          <cell r="E44">
            <v>6.7028335613</v>
          </cell>
        </row>
        <row r="45">
          <cell r="E45">
            <v>95</v>
          </cell>
        </row>
        <row r="46">
          <cell r="E46">
            <v>87</v>
          </cell>
        </row>
        <row r="47">
          <cell r="E47">
            <v>1412.8281676403</v>
          </cell>
        </row>
        <row r="48">
          <cell r="E48">
            <v>22.9950186937</v>
          </cell>
        </row>
        <row r="49">
          <cell r="E49">
            <v>508.377170027</v>
          </cell>
        </row>
        <row r="59">
          <cell r="E59">
            <v>1598.1685375186</v>
          </cell>
        </row>
        <row r="60">
          <cell r="E60">
            <v>6310.8017871703</v>
          </cell>
        </row>
        <row r="87">
          <cell r="E87">
            <v>421.1035273077</v>
          </cell>
        </row>
        <row r="88">
          <cell r="E88">
            <v>13.1661573727</v>
          </cell>
        </row>
        <row r="89">
          <cell r="E89">
            <v>14.1</v>
          </cell>
        </row>
        <row r="90">
          <cell r="E90">
            <v>2117.5463437021</v>
          </cell>
        </row>
        <row r="91">
          <cell r="E91">
            <v>4.6810594841</v>
          </cell>
        </row>
        <row r="113">
          <cell r="E113">
            <v>3193.7724305844</v>
          </cell>
        </row>
        <row r="114">
          <cell r="E114">
            <v>38.5025356125</v>
          </cell>
        </row>
        <row r="115">
          <cell r="E115">
            <v>5588.5174442785</v>
          </cell>
        </row>
        <row r="116">
          <cell r="E116">
            <v>2.8742668122</v>
          </cell>
        </row>
        <row r="117">
          <cell r="E117">
            <v>10901.2835462597</v>
          </cell>
        </row>
        <row r="118">
          <cell r="E118">
            <v>13.5385</v>
          </cell>
        </row>
        <row r="119">
          <cell r="E119">
            <v>0.8891562428</v>
          </cell>
        </row>
        <row r="165">
          <cell r="E165">
            <v>52.8</v>
          </cell>
        </row>
        <row r="166">
          <cell r="E166">
            <v>4675.246932856</v>
          </cell>
        </row>
        <row r="167">
          <cell r="E167">
            <v>141.7043799095</v>
          </cell>
        </row>
        <row r="168">
          <cell r="E168">
            <v>4129.0386176994</v>
          </cell>
        </row>
        <row r="169">
          <cell r="E169">
            <v>0.206578873</v>
          </cell>
        </row>
        <row r="170">
          <cell r="E170">
            <v>205.3694174153</v>
          </cell>
        </row>
        <row r="171">
          <cell r="E171">
            <v>7.8892400757</v>
          </cell>
        </row>
        <row r="172">
          <cell r="E172">
            <v>5.46</v>
          </cell>
        </row>
        <row r="173">
          <cell r="E173">
            <v>16715.6785233711</v>
          </cell>
        </row>
        <row r="174">
          <cell r="E174">
            <v>511.0156747554</v>
          </cell>
        </row>
        <row r="212">
          <cell r="E212">
            <v>52.8</v>
          </cell>
        </row>
        <row r="213">
          <cell r="E213">
            <v>188.2640699925</v>
          </cell>
        </row>
        <row r="214">
          <cell r="E214">
            <v>4217.5004516574</v>
          </cell>
        </row>
        <row r="215">
          <cell r="E215">
            <v>69.0146473997</v>
          </cell>
        </row>
        <row r="216">
          <cell r="E216">
            <v>4248.6976201964</v>
          </cell>
        </row>
        <row r="217">
          <cell r="E217">
            <v>1.0289731903</v>
          </cell>
        </row>
        <row r="218">
          <cell r="E218">
            <v>12.4704729287</v>
          </cell>
        </row>
        <row r="219">
          <cell r="E219">
            <v>3.9446200378</v>
          </cell>
        </row>
        <row r="220">
          <cell r="E220">
            <v>4866.3668072775</v>
          </cell>
        </row>
        <row r="221">
          <cell r="E221">
            <v>34.72</v>
          </cell>
        </row>
        <row r="222">
          <cell r="E222">
            <v>172.25543985</v>
          </cell>
        </row>
        <row r="240">
          <cell r="E240">
            <v>13559.434259498</v>
          </cell>
        </row>
        <row r="241">
          <cell r="E241">
            <v>212.7300553083</v>
          </cell>
        </row>
        <row r="242">
          <cell r="E242">
            <v>24262.7513954153</v>
          </cell>
        </row>
        <row r="243">
          <cell r="E243">
            <v>8.0579463807</v>
          </cell>
        </row>
        <row r="244">
          <cell r="E244">
            <v>217.4215011863</v>
          </cell>
        </row>
        <row r="245">
          <cell r="E245">
            <v>214.8348148148</v>
          </cell>
        </row>
        <row r="246">
          <cell r="E246">
            <v>37474.1454296152</v>
          </cell>
        </row>
        <row r="247">
          <cell r="E247">
            <v>42.72</v>
          </cell>
        </row>
        <row r="248">
          <cell r="E248">
            <v>2088.4540967727</v>
          </cell>
        </row>
        <row r="249">
          <cell r="E249">
            <v>51.7</v>
          </cell>
        </row>
        <row r="250">
          <cell r="E250">
            <v>188.2640699925</v>
          </cell>
        </row>
        <row r="251">
          <cell r="E251">
            <v>16510.7897554982</v>
          </cell>
        </row>
        <row r="252">
          <cell r="E252">
            <v>44.3399024093</v>
          </cell>
        </row>
        <row r="253">
          <cell r="E253">
            <v>15281.2904652724</v>
          </cell>
        </row>
        <row r="254">
          <cell r="E254">
            <v>15.086919571</v>
          </cell>
        </row>
        <row r="255">
          <cell r="E255">
            <v>9.0896985664</v>
          </cell>
        </row>
        <row r="256">
          <cell r="E256">
            <v>27973.5158143558</v>
          </cell>
        </row>
        <row r="257">
          <cell r="E257">
            <v>50.54</v>
          </cell>
        </row>
        <row r="258">
          <cell r="E258">
            <v>952.3444842643</v>
          </cell>
        </row>
        <row r="259">
          <cell r="E259">
            <v>103.4</v>
          </cell>
        </row>
        <row r="260">
          <cell r="E260">
            <v>24553.251263478</v>
          </cell>
        </row>
        <row r="261">
          <cell r="E261">
            <v>126.2982678715</v>
          </cell>
        </row>
        <row r="262">
          <cell r="E262">
            <v>13329.4600203385</v>
          </cell>
        </row>
        <row r="263">
          <cell r="E263">
            <v>9.1777603169</v>
          </cell>
        </row>
        <row r="264">
          <cell r="E264">
            <v>45.4529012645</v>
          </cell>
        </row>
        <row r="265">
          <cell r="E265">
            <v>7.8892400757</v>
          </cell>
        </row>
        <row r="266">
          <cell r="E266">
            <v>50769.8411840362</v>
          </cell>
        </row>
        <row r="267">
          <cell r="E267">
            <v>70.6</v>
          </cell>
        </row>
        <row r="268">
          <cell r="E268">
            <v>186.6503806056</v>
          </cell>
        </row>
        <row r="384">
          <cell r="E384">
            <v>52.8</v>
          </cell>
        </row>
        <row r="385">
          <cell r="E385">
            <v>188.2640699925</v>
          </cell>
        </row>
        <row r="386">
          <cell r="E386">
            <v>7595.0545039339</v>
          </cell>
        </row>
        <row r="387">
          <cell r="E387">
            <v>103.5250242392</v>
          </cell>
        </row>
        <row r="388">
          <cell r="E388">
            <v>2731.1144175804</v>
          </cell>
        </row>
        <row r="389">
          <cell r="E389">
            <v>122.8692294074</v>
          </cell>
        </row>
        <row r="390">
          <cell r="E390">
            <v>3.9446200378</v>
          </cell>
        </row>
        <row r="391">
          <cell r="E391">
            <v>11287.6846599143</v>
          </cell>
        </row>
        <row r="392">
          <cell r="E392">
            <v>42.72</v>
          </cell>
        </row>
        <row r="393">
          <cell r="E393">
            <v>92.9176585664</v>
          </cell>
        </row>
        <row r="519">
          <cell r="E519">
            <v>103.4</v>
          </cell>
        </row>
        <row r="520">
          <cell r="E520">
            <v>14342.1194885526</v>
          </cell>
        </row>
        <row r="521">
          <cell r="E521">
            <v>219.8338344145</v>
          </cell>
        </row>
        <row r="522">
          <cell r="E522">
            <v>17073.3016144699</v>
          </cell>
        </row>
        <row r="523">
          <cell r="E523">
            <v>326.4</v>
          </cell>
        </row>
        <row r="524">
          <cell r="E524">
            <v>62.77</v>
          </cell>
        </row>
        <row r="525">
          <cell r="E525">
            <v>15.7784801513</v>
          </cell>
        </row>
        <row r="526">
          <cell r="E526">
            <v>5</v>
          </cell>
        </row>
        <row r="527">
          <cell r="E527">
            <v>42269.2585411318</v>
          </cell>
        </row>
        <row r="528">
          <cell r="E528">
            <v>8.32</v>
          </cell>
        </row>
        <row r="529">
          <cell r="E529">
            <v>366.8865940347</v>
          </cell>
        </row>
        <row r="628">
          <cell r="E628">
            <v>14551.4306066506</v>
          </cell>
        </row>
        <row r="629">
          <cell r="E629">
            <v>43.6062335635</v>
          </cell>
        </row>
        <row r="630">
          <cell r="E630">
            <v>14643.3699854035</v>
          </cell>
        </row>
        <row r="631">
          <cell r="E631">
            <v>2.0579463807</v>
          </cell>
        </row>
        <row r="632">
          <cell r="E632">
            <v>52.6960943989</v>
          </cell>
        </row>
        <row r="633">
          <cell r="E633">
            <v>11.8338601135</v>
          </cell>
        </row>
        <row r="634">
          <cell r="E634">
            <v>30042.1512219243</v>
          </cell>
        </row>
        <row r="635">
          <cell r="E635">
            <v>8.32</v>
          </cell>
        </row>
        <row r="636">
          <cell r="E636">
            <v>294.994565198</v>
          </cell>
        </row>
        <row r="646">
          <cell r="E646">
            <v>209</v>
          </cell>
        </row>
        <row r="647">
          <cell r="E647">
            <v>22548.8297174386</v>
          </cell>
        </row>
        <row r="648">
          <cell r="E648">
            <v>74.3344660406</v>
          </cell>
        </row>
        <row r="649">
          <cell r="E649">
            <v>18545.4039636737</v>
          </cell>
        </row>
        <row r="650">
          <cell r="E650">
            <v>29.1448659517</v>
          </cell>
        </row>
        <row r="651">
          <cell r="E651">
            <v>114.0606670304</v>
          </cell>
        </row>
        <row r="652">
          <cell r="E652">
            <v>11.8338601135</v>
          </cell>
        </row>
        <row r="653">
          <cell r="E653">
            <v>479.3029982363</v>
          </cell>
        </row>
        <row r="654">
          <cell r="E654">
            <v>68036.0543651008</v>
          </cell>
        </row>
        <row r="655">
          <cell r="E655">
            <v>13</v>
          </cell>
        </row>
        <row r="656">
          <cell r="E656">
            <v>4.6013226878</v>
          </cell>
        </row>
        <row r="753">
          <cell r="E753">
            <v>11.2</v>
          </cell>
        </row>
        <row r="755">
          <cell r="E755">
            <v>162</v>
          </cell>
        </row>
        <row r="848">
          <cell r="E848">
            <v>465.3</v>
          </cell>
        </row>
        <row r="849">
          <cell r="E849">
            <v>10455.7676778989</v>
          </cell>
        </row>
        <row r="850">
          <cell r="E850">
            <v>32.322815113</v>
          </cell>
        </row>
        <row r="851">
          <cell r="E851">
            <v>7079.9372417169</v>
          </cell>
        </row>
        <row r="864">
          <cell r="E864">
            <v>51.7</v>
          </cell>
        </row>
        <row r="865">
          <cell r="E865">
            <v>7061.5866443582</v>
          </cell>
        </row>
        <row r="866">
          <cell r="E866">
            <v>46.6873687259</v>
          </cell>
        </row>
        <row r="867">
          <cell r="E867">
            <v>3.64</v>
          </cell>
        </row>
        <row r="868">
          <cell r="E868">
            <v>1469.6145930685</v>
          </cell>
        </row>
        <row r="885">
          <cell r="E885">
            <v>270.0674104071</v>
          </cell>
        </row>
        <row r="886">
          <cell r="E886">
            <v>1432.7659574468</v>
          </cell>
        </row>
        <row r="887">
          <cell r="E887">
            <v>12.6</v>
          </cell>
        </row>
        <row r="888">
          <cell r="E888">
            <v>15.8</v>
          </cell>
        </row>
      </sheetData>
      <sheetData sheetId="8">
        <row r="42">
          <cell r="E42">
            <v>104.5</v>
          </cell>
        </row>
        <row r="43">
          <cell r="E43">
            <v>602.0905608633</v>
          </cell>
        </row>
        <row r="44">
          <cell r="E44">
            <v>17.8022395801</v>
          </cell>
        </row>
        <row r="45">
          <cell r="E45">
            <v>281.85</v>
          </cell>
        </row>
        <row r="46">
          <cell r="E46">
            <v>10.92</v>
          </cell>
        </row>
        <row r="47">
          <cell r="E47">
            <v>8308.7762667696</v>
          </cell>
        </row>
        <row r="48">
          <cell r="E48">
            <v>47.9912040768</v>
          </cell>
        </row>
        <row r="49">
          <cell r="E49">
            <v>635.9624450489</v>
          </cell>
        </row>
        <row r="62">
          <cell r="E62">
            <v>82.8652820285</v>
          </cell>
        </row>
        <row r="63">
          <cell r="E63">
            <v>1.2</v>
          </cell>
        </row>
        <row r="64">
          <cell r="E64">
            <v>3486.8237621305</v>
          </cell>
        </row>
        <row r="95">
          <cell r="E95">
            <v>524.95</v>
          </cell>
        </row>
        <row r="96">
          <cell r="E96">
            <v>550.71</v>
          </cell>
        </row>
        <row r="120">
          <cell r="E120">
            <v>51.7</v>
          </cell>
        </row>
        <row r="121">
          <cell r="E121">
            <v>3.5707317073</v>
          </cell>
        </row>
        <row r="122">
          <cell r="E122">
            <v>6098.4810783678</v>
          </cell>
        </row>
        <row r="123">
          <cell r="E123">
            <v>42.7561923818</v>
          </cell>
        </row>
        <row r="124">
          <cell r="E124">
            <v>3244.9324396255</v>
          </cell>
        </row>
        <row r="125">
          <cell r="E125">
            <v>1.2</v>
          </cell>
        </row>
        <row r="126">
          <cell r="E126">
            <v>88.66</v>
          </cell>
        </row>
        <row r="127">
          <cell r="E127">
            <v>19316.548398054</v>
          </cell>
        </row>
        <row r="128">
          <cell r="E128">
            <v>28.11</v>
          </cell>
        </row>
        <row r="129">
          <cell r="E129">
            <v>323.3226788428</v>
          </cell>
        </row>
        <row r="173">
          <cell r="E173">
            <v>103.4</v>
          </cell>
        </row>
        <row r="174">
          <cell r="E174">
            <v>4048.017749819</v>
          </cell>
        </row>
        <row r="175">
          <cell r="E175">
            <v>614.4214671417</v>
          </cell>
        </row>
        <row r="176">
          <cell r="E176">
            <v>2627.0455113858</v>
          </cell>
        </row>
        <row r="177">
          <cell r="E177">
            <v>32.8988027519</v>
          </cell>
        </row>
        <row r="178">
          <cell r="E178">
            <v>208.6290320004</v>
          </cell>
        </row>
        <row r="179">
          <cell r="E179">
            <v>7.8892400757</v>
          </cell>
        </row>
        <row r="180">
          <cell r="E180">
            <v>5.46</v>
          </cell>
        </row>
        <row r="181">
          <cell r="E181">
            <v>371.3841418723</v>
          </cell>
        </row>
        <row r="182">
          <cell r="E182">
            <v>474.8031518145</v>
          </cell>
        </row>
        <row r="219">
          <cell r="E219">
            <v>112.2191085942</v>
          </cell>
        </row>
        <row r="220">
          <cell r="E220">
            <v>20.5</v>
          </cell>
        </row>
        <row r="221">
          <cell r="E221">
            <v>2977.2653838661</v>
          </cell>
        </row>
        <row r="222">
          <cell r="E222">
            <v>1.2</v>
          </cell>
        </row>
        <row r="223">
          <cell r="E223">
            <v>12.3014187862</v>
          </cell>
        </row>
        <row r="224">
          <cell r="E224">
            <v>642.5046142456</v>
          </cell>
        </row>
        <row r="242">
          <cell r="E242">
            <v>84.7</v>
          </cell>
        </row>
        <row r="243">
          <cell r="E243">
            <v>22577.7086900063</v>
          </cell>
        </row>
        <row r="244">
          <cell r="E244">
            <v>778.9188906487</v>
          </cell>
        </row>
        <row r="245">
          <cell r="E245">
            <v>7745.6318568153</v>
          </cell>
        </row>
        <row r="246">
          <cell r="E246">
            <v>17.0559602604</v>
          </cell>
        </row>
        <row r="247">
          <cell r="E247">
            <v>213.133158911</v>
          </cell>
        </row>
        <row r="248">
          <cell r="E248">
            <v>54.1375040378</v>
          </cell>
        </row>
        <row r="249">
          <cell r="E249">
            <v>15.7784801513</v>
          </cell>
        </row>
        <row r="250">
          <cell r="E250">
            <v>5.46</v>
          </cell>
        </row>
        <row r="251">
          <cell r="E251">
            <v>3251.5496428512</v>
          </cell>
        </row>
        <row r="252">
          <cell r="E252">
            <v>62044.9820281814</v>
          </cell>
        </row>
        <row r="253">
          <cell r="E253">
            <v>40</v>
          </cell>
        </row>
        <row r="254">
          <cell r="E254">
            <v>42.72</v>
          </cell>
        </row>
        <row r="255">
          <cell r="E255">
            <v>1447.1513600714</v>
          </cell>
        </row>
        <row r="256">
          <cell r="E256">
            <v>104.5</v>
          </cell>
        </row>
        <row r="257">
          <cell r="E257">
            <v>300.4831785867</v>
          </cell>
        </row>
        <row r="258">
          <cell r="E258">
            <v>14768.3272724038</v>
          </cell>
        </row>
        <row r="259">
          <cell r="E259">
            <v>27.3990984471</v>
          </cell>
        </row>
        <row r="260">
          <cell r="E260">
            <v>2020.7298326151</v>
          </cell>
        </row>
        <row r="261">
          <cell r="E261">
            <v>1.3</v>
          </cell>
        </row>
        <row r="262">
          <cell r="E262">
            <v>43.0233275653</v>
          </cell>
        </row>
        <row r="263">
          <cell r="E263">
            <v>3.9446200378</v>
          </cell>
        </row>
        <row r="264">
          <cell r="E264">
            <v>57394.7090029313</v>
          </cell>
        </row>
        <row r="265">
          <cell r="E265">
            <v>50.72</v>
          </cell>
        </row>
        <row r="266">
          <cell r="E266">
            <v>1043.0407028953</v>
          </cell>
        </row>
        <row r="267">
          <cell r="E267">
            <v>103.4</v>
          </cell>
        </row>
        <row r="268">
          <cell r="E268">
            <v>20024.3922917436</v>
          </cell>
        </row>
        <row r="269">
          <cell r="E269">
            <v>1000.3337098817</v>
          </cell>
        </row>
        <row r="270">
          <cell r="E270">
            <v>8237.7395907497</v>
          </cell>
        </row>
        <row r="271">
          <cell r="E271">
            <v>9.6319834808</v>
          </cell>
        </row>
        <row r="272">
          <cell r="E272">
            <v>259.696317822</v>
          </cell>
        </row>
        <row r="273">
          <cell r="E273">
            <v>54.1375040378</v>
          </cell>
        </row>
        <row r="274">
          <cell r="E274">
            <v>7.8892400757</v>
          </cell>
        </row>
        <row r="275">
          <cell r="E275">
            <v>3.64</v>
          </cell>
        </row>
        <row r="276">
          <cell r="E276">
            <v>2244.15</v>
          </cell>
        </row>
        <row r="277">
          <cell r="E277">
            <v>66122.6568951163</v>
          </cell>
        </row>
        <row r="278">
          <cell r="E278">
            <v>20</v>
          </cell>
        </row>
        <row r="279">
          <cell r="E279">
            <v>92.05</v>
          </cell>
        </row>
        <row r="280">
          <cell r="E280">
            <v>461.7332512021</v>
          </cell>
        </row>
        <row r="417">
          <cell r="E417">
            <v>51.7</v>
          </cell>
        </row>
        <row r="418">
          <cell r="E418">
            <v>0.2</v>
          </cell>
        </row>
        <row r="419">
          <cell r="E419">
            <v>112.2191085942</v>
          </cell>
        </row>
        <row r="420">
          <cell r="E420">
            <v>3726.2466158857</v>
          </cell>
        </row>
        <row r="421">
          <cell r="E421">
            <v>520.7589912452</v>
          </cell>
        </row>
        <row r="422">
          <cell r="E422">
            <v>2919.0668681076</v>
          </cell>
        </row>
        <row r="423">
          <cell r="E423">
            <v>6.2567938277</v>
          </cell>
        </row>
        <row r="424">
          <cell r="E424">
            <v>51.2774812976</v>
          </cell>
        </row>
        <row r="425">
          <cell r="E425">
            <v>54.1375040378</v>
          </cell>
        </row>
        <row r="426">
          <cell r="E426">
            <v>3.9446200378</v>
          </cell>
        </row>
        <row r="427">
          <cell r="E427">
            <v>5.46</v>
          </cell>
        </row>
        <row r="428">
          <cell r="E428">
            <v>5123.5091371825</v>
          </cell>
        </row>
        <row r="429">
          <cell r="E429">
            <v>42.72</v>
          </cell>
        </row>
        <row r="430">
          <cell r="E430">
            <v>491.8352618292</v>
          </cell>
        </row>
        <row r="576">
          <cell r="E576">
            <v>103.4</v>
          </cell>
        </row>
        <row r="577">
          <cell r="E577">
            <v>9.8</v>
          </cell>
        </row>
        <row r="578">
          <cell r="E578">
            <v>14418.5936573564</v>
          </cell>
        </row>
        <row r="579">
          <cell r="E579">
            <v>559.7737391878</v>
          </cell>
        </row>
        <row r="580">
          <cell r="E580">
            <v>8676.139552189</v>
          </cell>
        </row>
        <row r="581">
          <cell r="E581">
            <v>9.2188257347</v>
          </cell>
        </row>
        <row r="582">
          <cell r="E582">
            <v>28.57</v>
          </cell>
        </row>
        <row r="583">
          <cell r="E583">
            <v>54.1375040378</v>
          </cell>
        </row>
        <row r="584">
          <cell r="E584">
            <v>15.7784801513</v>
          </cell>
        </row>
        <row r="585">
          <cell r="E585">
            <v>5.46</v>
          </cell>
        </row>
        <row r="586">
          <cell r="E586">
            <v>46478.513295318</v>
          </cell>
        </row>
        <row r="587">
          <cell r="E587">
            <v>70.83</v>
          </cell>
        </row>
        <row r="588">
          <cell r="E588">
            <v>947.8178585375</v>
          </cell>
        </row>
        <row r="687">
          <cell r="E687">
            <v>4.4</v>
          </cell>
        </row>
        <row r="688">
          <cell r="E688">
            <v>20755.4362296521</v>
          </cell>
        </row>
        <row r="689">
          <cell r="E689">
            <v>108.5750538986</v>
          </cell>
        </row>
        <row r="690">
          <cell r="E690">
            <v>8731.4184871476</v>
          </cell>
        </row>
        <row r="691">
          <cell r="E691">
            <v>2.3</v>
          </cell>
        </row>
        <row r="692">
          <cell r="E692">
            <v>3936.6</v>
          </cell>
        </row>
        <row r="693">
          <cell r="E693">
            <v>11.8338601135</v>
          </cell>
        </row>
        <row r="694">
          <cell r="E694">
            <v>45661.9471067051</v>
          </cell>
        </row>
        <row r="695">
          <cell r="E695">
            <v>28.11</v>
          </cell>
        </row>
        <row r="696">
          <cell r="E696">
            <v>254.595110054</v>
          </cell>
        </row>
        <row r="706">
          <cell r="E706">
            <v>103.4</v>
          </cell>
        </row>
        <row r="707">
          <cell r="E707">
            <v>11184.3717516203</v>
          </cell>
        </row>
        <row r="708">
          <cell r="E708">
            <v>2.3749924576</v>
          </cell>
        </row>
        <row r="709">
          <cell r="E709">
            <v>11720.6337291527</v>
          </cell>
        </row>
        <row r="710">
          <cell r="E710">
            <v>11.0847788165</v>
          </cell>
        </row>
        <row r="711">
          <cell r="E711">
            <v>79.326317822</v>
          </cell>
        </row>
        <row r="712">
          <cell r="E712">
            <v>11.8338601135</v>
          </cell>
        </row>
        <row r="713">
          <cell r="E713">
            <v>39393.5129896277</v>
          </cell>
        </row>
        <row r="714">
          <cell r="E714">
            <v>140.55</v>
          </cell>
        </row>
        <row r="715">
          <cell r="E715">
            <v>84.6741732536</v>
          </cell>
        </row>
        <row r="814">
          <cell r="E814">
            <v>172.2</v>
          </cell>
        </row>
        <row r="815">
          <cell r="E815">
            <v>24981.0569692101</v>
          </cell>
        </row>
        <row r="816">
          <cell r="E816">
            <v>46</v>
          </cell>
        </row>
        <row r="817">
          <cell r="E817">
            <v>170.6</v>
          </cell>
        </row>
        <row r="818">
          <cell r="E818">
            <v>25.0013340608</v>
          </cell>
        </row>
        <row r="819">
          <cell r="E819">
            <v>60.3375040378</v>
          </cell>
        </row>
        <row r="820">
          <cell r="E820">
            <v>987.35</v>
          </cell>
        </row>
        <row r="921">
          <cell r="E921">
            <v>147.4</v>
          </cell>
        </row>
        <row r="922">
          <cell r="E922">
            <v>21062.1143046022</v>
          </cell>
        </row>
        <row r="923">
          <cell r="E923">
            <v>273.3449424501</v>
          </cell>
        </row>
        <row r="924">
          <cell r="E924">
            <v>60.6023646436</v>
          </cell>
        </row>
        <row r="925">
          <cell r="E925">
            <v>2849.6044596516</v>
          </cell>
        </row>
        <row r="926">
          <cell r="E926">
            <v>1299.6</v>
          </cell>
        </row>
        <row r="927">
          <cell r="E927">
            <v>14298.8414322831</v>
          </cell>
        </row>
        <row r="937">
          <cell r="E937">
            <v>811.7267663139</v>
          </cell>
        </row>
        <row r="938">
          <cell r="E938">
            <v>32.322815113</v>
          </cell>
        </row>
        <row r="939">
          <cell r="E939">
            <v>1300</v>
          </cell>
        </row>
        <row r="940">
          <cell r="E940">
            <v>2513.944586922</v>
          </cell>
        </row>
        <row r="958">
          <cell r="E958">
            <v>52.8</v>
          </cell>
        </row>
        <row r="959">
          <cell r="E959">
            <v>32.281783699</v>
          </cell>
        </row>
      </sheetData>
      <sheetData sheetId="9">
        <row r="43">
          <cell r="E43">
            <v>103.4</v>
          </cell>
        </row>
        <row r="44">
          <cell r="E44">
            <v>187.8869587587</v>
          </cell>
        </row>
        <row r="45">
          <cell r="E45">
            <v>24.8163639835</v>
          </cell>
        </row>
        <row r="46">
          <cell r="E46">
            <v>83</v>
          </cell>
        </row>
        <row r="47">
          <cell r="E47">
            <v>5.46</v>
          </cell>
        </row>
        <row r="48">
          <cell r="E48">
            <v>1961.5771960594</v>
          </cell>
        </row>
        <row r="49">
          <cell r="E49">
            <v>231.7762649457</v>
          </cell>
        </row>
        <row r="50">
          <cell r="E50">
            <v>896.8510009007</v>
          </cell>
        </row>
        <row r="60">
          <cell r="E60">
            <v>119.9361202302</v>
          </cell>
        </row>
        <row r="61">
          <cell r="E61">
            <v>6036.0442949284</v>
          </cell>
        </row>
        <row r="88">
          <cell r="E88">
            <v>11</v>
          </cell>
        </row>
        <row r="89">
          <cell r="E89">
            <v>212.5867149965</v>
          </cell>
        </row>
        <row r="90">
          <cell r="E90">
            <v>661.5798731131</v>
          </cell>
        </row>
        <row r="91">
          <cell r="E91">
            <v>557.0007598302</v>
          </cell>
        </row>
        <row r="92">
          <cell r="E92">
            <v>224.4150569366</v>
          </cell>
        </row>
        <row r="93">
          <cell r="E93">
            <v>254</v>
          </cell>
        </row>
        <row r="94">
          <cell r="E94">
            <v>9.3001687479</v>
          </cell>
        </row>
        <row r="95">
          <cell r="E95">
            <v>58</v>
          </cell>
        </row>
        <row r="96">
          <cell r="E96">
            <v>1193.5516503009</v>
          </cell>
        </row>
        <row r="97">
          <cell r="E97">
            <v>7695.9194852338</v>
          </cell>
        </row>
        <row r="98">
          <cell r="E98">
            <v>42.72</v>
          </cell>
        </row>
        <row r="111">
          <cell r="E111">
            <v>2814.6873397771</v>
          </cell>
        </row>
        <row r="112">
          <cell r="E112">
            <v>1.3</v>
          </cell>
        </row>
        <row r="113">
          <cell r="E113">
            <v>5405.6539226755</v>
          </cell>
        </row>
        <row r="114">
          <cell r="E114">
            <v>8.6847788165</v>
          </cell>
        </row>
        <row r="115">
          <cell r="E115">
            <v>10577.7924156477</v>
          </cell>
        </row>
        <row r="116">
          <cell r="E116">
            <v>207.56</v>
          </cell>
        </row>
        <row r="117">
          <cell r="E117">
            <v>193.5053203549</v>
          </cell>
        </row>
        <row r="164">
          <cell r="E164">
            <v>4991.5077885109</v>
          </cell>
        </row>
        <row r="165">
          <cell r="E165">
            <v>18.6157372029</v>
          </cell>
        </row>
        <row r="166">
          <cell r="E166">
            <v>7276.6740383117</v>
          </cell>
        </row>
        <row r="167">
          <cell r="E167">
            <v>15.7063158911</v>
          </cell>
        </row>
        <row r="168">
          <cell r="E168">
            <v>130.7</v>
          </cell>
        </row>
        <row r="169">
          <cell r="E169">
            <v>5172.5829485921</v>
          </cell>
        </row>
        <row r="170">
          <cell r="E170">
            <v>6.61</v>
          </cell>
        </row>
        <row r="171">
          <cell r="E171">
            <v>360.8282091601</v>
          </cell>
        </row>
        <row r="202">
          <cell r="E202">
            <v>3556.8231649187</v>
          </cell>
        </row>
        <row r="203">
          <cell r="E203">
            <v>562.0308912713</v>
          </cell>
        </row>
        <row r="204">
          <cell r="E204">
            <v>3090.2868132979</v>
          </cell>
        </row>
        <row r="205">
          <cell r="E205">
            <v>2.05</v>
          </cell>
        </row>
        <row r="206">
          <cell r="E206">
            <v>3.9446200378</v>
          </cell>
        </row>
        <row r="207">
          <cell r="E207">
            <v>13040.0851565109</v>
          </cell>
        </row>
        <row r="208">
          <cell r="E208">
            <v>28.11</v>
          </cell>
        </row>
        <row r="209">
          <cell r="E209">
            <v>152.6505445775</v>
          </cell>
        </row>
        <row r="231">
          <cell r="E231">
            <v>62.7</v>
          </cell>
        </row>
        <row r="232">
          <cell r="E232">
            <v>13267.305402394</v>
          </cell>
        </row>
        <row r="233">
          <cell r="E233">
            <v>168.6824099154</v>
          </cell>
        </row>
        <row r="234">
          <cell r="E234">
            <v>19039.2727011739</v>
          </cell>
        </row>
        <row r="235">
          <cell r="E235">
            <v>90.7918273494</v>
          </cell>
        </row>
        <row r="236">
          <cell r="E236">
            <v>671.5496428512</v>
          </cell>
        </row>
        <row r="237">
          <cell r="E237">
            <v>44180.0575604955</v>
          </cell>
        </row>
        <row r="238">
          <cell r="E238">
            <v>611.8011633836</v>
          </cell>
        </row>
        <row r="239">
          <cell r="E239">
            <v>62.7</v>
          </cell>
        </row>
        <row r="240">
          <cell r="E240">
            <v>112.2191085942</v>
          </cell>
        </row>
        <row r="241">
          <cell r="E241">
            <v>9319.1203637783</v>
          </cell>
        </row>
        <row r="242">
          <cell r="E242">
            <v>177.4540463678</v>
          </cell>
        </row>
        <row r="243">
          <cell r="E243">
            <v>8430.6661243984</v>
          </cell>
        </row>
        <row r="244">
          <cell r="E244">
            <v>521.9</v>
          </cell>
        </row>
        <row r="245">
          <cell r="E245">
            <v>7.8892400757</v>
          </cell>
        </row>
        <row r="246">
          <cell r="E246">
            <v>29025.3837651442</v>
          </cell>
        </row>
        <row r="247">
          <cell r="E247">
            <v>8</v>
          </cell>
        </row>
        <row r="248">
          <cell r="E248">
            <v>437.018846736</v>
          </cell>
        </row>
        <row r="249">
          <cell r="E249">
            <v>62.7</v>
          </cell>
        </row>
        <row r="250">
          <cell r="E250">
            <v>18790.5260005805</v>
          </cell>
        </row>
        <row r="251">
          <cell r="E251">
            <v>104.4934420401</v>
          </cell>
        </row>
        <row r="252">
          <cell r="E252">
            <v>23203.3641360781</v>
          </cell>
        </row>
        <row r="253">
          <cell r="E253">
            <v>2.8949262722</v>
          </cell>
        </row>
        <row r="254">
          <cell r="E254">
            <v>78.1285987432</v>
          </cell>
        </row>
        <row r="255">
          <cell r="E255">
            <v>7.8892400757</v>
          </cell>
        </row>
        <row r="256">
          <cell r="E256">
            <v>1.82</v>
          </cell>
        </row>
        <row r="257">
          <cell r="E257">
            <v>1373.8</v>
          </cell>
        </row>
        <row r="258">
          <cell r="E258">
            <v>38989.5887796879</v>
          </cell>
        </row>
        <row r="259">
          <cell r="E259">
            <v>95.3750435373</v>
          </cell>
        </row>
        <row r="260">
          <cell r="E260">
            <v>397.7798108371</v>
          </cell>
        </row>
        <row r="394">
          <cell r="E394">
            <v>3625.792903121</v>
          </cell>
        </row>
        <row r="395">
          <cell r="E395">
            <v>45.8803097454</v>
          </cell>
        </row>
        <row r="396">
          <cell r="E396">
            <v>1891.0279830024</v>
          </cell>
        </row>
        <row r="397">
          <cell r="E397">
            <v>25.6017604084</v>
          </cell>
        </row>
        <row r="398">
          <cell r="E398">
            <v>4748.432390469</v>
          </cell>
        </row>
        <row r="399">
          <cell r="E399">
            <v>171.8385732349</v>
          </cell>
        </row>
        <row r="400">
          <cell r="E400">
            <v>14.3497857143</v>
          </cell>
        </row>
        <row r="401">
          <cell r="E401">
            <v>99.2423491878</v>
          </cell>
        </row>
        <row r="548">
          <cell r="E548">
            <v>14796.8497308805</v>
          </cell>
        </row>
        <row r="549">
          <cell r="E549">
            <v>619.1680287492</v>
          </cell>
        </row>
        <row r="550">
          <cell r="E550">
            <v>12259.2972138848</v>
          </cell>
        </row>
        <row r="551">
          <cell r="E551">
            <v>9.7137520068</v>
          </cell>
        </row>
        <row r="552">
          <cell r="E552">
            <v>11.55</v>
          </cell>
        </row>
        <row r="553">
          <cell r="E553">
            <v>15.7784801513</v>
          </cell>
        </row>
        <row r="554">
          <cell r="E554">
            <v>5.46</v>
          </cell>
        </row>
        <row r="555">
          <cell r="E555">
            <v>26170.4120601758</v>
          </cell>
        </row>
        <row r="556">
          <cell r="E556">
            <v>106.2550435373</v>
          </cell>
        </row>
        <row r="557">
          <cell r="E557">
            <v>470.8431357568</v>
          </cell>
        </row>
        <row r="670">
          <cell r="E670">
            <v>11046.1168748073</v>
          </cell>
        </row>
        <row r="671">
          <cell r="E671">
            <v>892.5287897246</v>
          </cell>
        </row>
        <row r="672">
          <cell r="E672">
            <v>16720.0342284212</v>
          </cell>
        </row>
        <row r="673">
          <cell r="E673">
            <v>28.3042761291</v>
          </cell>
        </row>
        <row r="674">
          <cell r="E674">
            <v>292.0062094219</v>
          </cell>
        </row>
        <row r="675">
          <cell r="E675">
            <v>9.8</v>
          </cell>
        </row>
        <row r="676">
          <cell r="E676">
            <v>5.46</v>
          </cell>
        </row>
        <row r="677">
          <cell r="E677">
            <v>32552.3773194129</v>
          </cell>
        </row>
        <row r="678">
          <cell r="E678">
            <v>80.5770491803</v>
          </cell>
        </row>
        <row r="679">
          <cell r="E679">
            <v>98.94</v>
          </cell>
        </row>
        <row r="680">
          <cell r="E680">
            <v>530.5483971654</v>
          </cell>
        </row>
        <row r="688">
          <cell r="E688">
            <v>15086.9269567681</v>
          </cell>
        </row>
        <row r="689">
          <cell r="E689">
            <v>7.1249773727</v>
          </cell>
        </row>
        <row r="690">
          <cell r="E690">
            <v>21938.7036630669</v>
          </cell>
        </row>
        <row r="691">
          <cell r="E691">
            <v>14.4746313608</v>
          </cell>
        </row>
        <row r="692">
          <cell r="E692">
            <v>15.2</v>
          </cell>
        </row>
        <row r="693">
          <cell r="E693">
            <v>319.8</v>
          </cell>
        </row>
        <row r="694">
          <cell r="E694">
            <v>27909.8160995002</v>
          </cell>
        </row>
        <row r="695">
          <cell r="E695">
            <v>244.2450921821</v>
          </cell>
        </row>
        <row r="809">
          <cell r="E809">
            <v>25299.2882043224</v>
          </cell>
        </row>
        <row r="810">
          <cell r="E810">
            <v>910.64</v>
          </cell>
        </row>
        <row r="811">
          <cell r="E811">
            <v>42</v>
          </cell>
        </row>
        <row r="813">
          <cell r="E813">
            <v>14.6</v>
          </cell>
        </row>
        <row r="814">
          <cell r="E814">
            <v>100</v>
          </cell>
        </row>
        <row r="815">
          <cell r="E815">
            <v>57.7165738716</v>
          </cell>
        </row>
        <row r="907">
          <cell r="E907">
            <v>25171.8000349334</v>
          </cell>
        </row>
        <row r="908">
          <cell r="E908">
            <v>250</v>
          </cell>
        </row>
        <row r="909">
          <cell r="E909">
            <v>5.5008802042</v>
          </cell>
        </row>
        <row r="910">
          <cell r="E910">
            <v>32.322815113</v>
          </cell>
        </row>
        <row r="911">
          <cell r="E911">
            <v>2144.3351915215</v>
          </cell>
        </row>
        <row r="912">
          <cell r="E912">
            <v>1280.1038734315</v>
          </cell>
        </row>
        <row r="913">
          <cell r="E913">
            <v>13872.9719678695</v>
          </cell>
        </row>
        <row r="914">
          <cell r="E914">
            <v>28.77</v>
          </cell>
        </row>
        <row r="918">
          <cell r="E918">
            <v>51.7</v>
          </cell>
        </row>
        <row r="919">
          <cell r="E919">
            <v>20269.2284139577</v>
          </cell>
        </row>
        <row r="920">
          <cell r="E920">
            <v>2.77079</v>
          </cell>
        </row>
        <row r="921">
          <cell r="E921">
            <v>201.9603664595</v>
          </cell>
        </row>
        <row r="922">
          <cell r="E922">
            <v>372.4359418886</v>
          </cell>
        </row>
        <row r="923">
          <cell r="E923">
            <v>7.28</v>
          </cell>
        </row>
        <row r="924">
          <cell r="E924">
            <v>7216.5177100804</v>
          </cell>
        </row>
        <row r="925">
          <cell r="E925">
            <v>3.4893630055</v>
          </cell>
        </row>
        <row r="944">
          <cell r="E944">
            <v>51.7</v>
          </cell>
        </row>
        <row r="945">
          <cell r="E945">
            <v>229.3053011955</v>
          </cell>
        </row>
        <row r="946">
          <cell r="E946">
            <v>2500</v>
          </cell>
        </row>
        <row r="947">
          <cell r="E947">
            <v>4093.64</v>
          </cell>
        </row>
        <row r="948">
          <cell r="E948">
            <v>28.4211166686</v>
          </cell>
        </row>
        <row r="949">
          <cell r="E949">
            <v>159.2</v>
          </cell>
        </row>
        <row r="950">
          <cell r="E950">
            <v>1161.2009569378</v>
          </cell>
        </row>
      </sheetData>
      <sheetData sheetId="10">
        <row r="40">
          <cell r="E40">
            <v>1121.5552020337</v>
          </cell>
        </row>
        <row r="51">
          <cell r="E51">
            <v>55.2201270306</v>
          </cell>
        </row>
        <row r="52">
          <cell r="E52">
            <v>5720.6958117283</v>
          </cell>
        </row>
        <row r="76">
          <cell r="E76">
            <v>131.3467217539</v>
          </cell>
        </row>
        <row r="77">
          <cell r="E77">
            <v>10.5107598302</v>
          </cell>
        </row>
        <row r="78">
          <cell r="E78">
            <v>200</v>
          </cell>
        </row>
        <row r="79">
          <cell r="E79">
            <v>7.5008802042</v>
          </cell>
        </row>
        <row r="80">
          <cell r="E80">
            <v>58</v>
          </cell>
        </row>
        <row r="81">
          <cell r="E81">
            <v>2523.1442543514</v>
          </cell>
        </row>
        <row r="96">
          <cell r="E96">
            <v>1588.5235892303</v>
          </cell>
        </row>
        <row r="97">
          <cell r="E97">
            <v>3</v>
          </cell>
        </row>
        <row r="98">
          <cell r="E98">
            <v>6108.6451188977</v>
          </cell>
        </row>
        <row r="99">
          <cell r="E99">
            <v>11129.538852411</v>
          </cell>
        </row>
        <row r="100">
          <cell r="E100">
            <v>333.8991985633</v>
          </cell>
        </row>
        <row r="143">
          <cell r="E143">
            <v>4416.6655015594</v>
          </cell>
        </row>
        <row r="144">
          <cell r="E144">
            <v>116.7200410675</v>
          </cell>
        </row>
        <row r="145">
          <cell r="E145">
            <v>3209.5922671457</v>
          </cell>
        </row>
        <row r="146">
          <cell r="E146">
            <v>30.0501687479</v>
          </cell>
        </row>
        <row r="147">
          <cell r="E147">
            <v>9102.6049205039</v>
          </cell>
        </row>
        <row r="148">
          <cell r="E148">
            <v>28.11</v>
          </cell>
        </row>
        <row r="149">
          <cell r="E149">
            <v>103.2430112939</v>
          </cell>
        </row>
        <row r="183">
          <cell r="E183">
            <v>51.7</v>
          </cell>
        </row>
        <row r="184">
          <cell r="E184">
            <v>213.6152816392</v>
          </cell>
        </row>
        <row r="185">
          <cell r="E185">
            <v>5448.3715182202</v>
          </cell>
        </row>
        <row r="186">
          <cell r="E186">
            <v>606.6080612462</v>
          </cell>
        </row>
        <row r="187">
          <cell r="E187">
            <v>1944.6127096711</v>
          </cell>
        </row>
        <row r="188">
          <cell r="E188">
            <v>33.0294361447</v>
          </cell>
        </row>
        <row r="189">
          <cell r="E189">
            <v>94.5265409662</v>
          </cell>
        </row>
        <row r="190">
          <cell r="E190">
            <v>3.9446200378</v>
          </cell>
        </row>
        <row r="191">
          <cell r="E191">
            <v>5.46</v>
          </cell>
        </row>
        <row r="192">
          <cell r="E192">
            <v>4864.1093611691</v>
          </cell>
        </row>
        <row r="193">
          <cell r="E193">
            <v>34.72</v>
          </cell>
        </row>
        <row r="194">
          <cell r="E194">
            <v>448.4796997481</v>
          </cell>
        </row>
        <row r="211">
          <cell r="E211">
            <v>112.2191085942</v>
          </cell>
        </row>
        <row r="212">
          <cell r="E212">
            <v>13590.2910206036</v>
          </cell>
        </row>
        <row r="213">
          <cell r="E213">
            <v>90.3840344945</v>
          </cell>
        </row>
        <row r="214">
          <cell r="E214">
            <v>10280.986820097</v>
          </cell>
        </row>
        <row r="215">
          <cell r="E215">
            <v>71.4191512992</v>
          </cell>
        </row>
        <row r="216">
          <cell r="E216">
            <v>149.5</v>
          </cell>
        </row>
        <row r="217">
          <cell r="E217">
            <v>47479.5337566934</v>
          </cell>
        </row>
        <row r="218">
          <cell r="E218">
            <v>990.0639406148</v>
          </cell>
        </row>
        <row r="219">
          <cell r="E219">
            <v>62.7</v>
          </cell>
        </row>
        <row r="220">
          <cell r="E220">
            <v>325.8343902334</v>
          </cell>
        </row>
        <row r="221">
          <cell r="E221">
            <v>11583.6479506791</v>
          </cell>
        </row>
        <row r="222">
          <cell r="E222">
            <v>3</v>
          </cell>
        </row>
        <row r="223">
          <cell r="E223">
            <v>8566.7631079697</v>
          </cell>
        </row>
        <row r="224">
          <cell r="E224">
            <v>851.9004218698</v>
          </cell>
        </row>
        <row r="225">
          <cell r="E225">
            <v>30507.1589401662</v>
          </cell>
        </row>
        <row r="226">
          <cell r="E226">
            <v>28.11</v>
          </cell>
        </row>
        <row r="227">
          <cell r="E227">
            <v>663.812805997</v>
          </cell>
        </row>
        <row r="228">
          <cell r="E228">
            <v>19655.3443975215</v>
          </cell>
        </row>
        <row r="229">
          <cell r="E229">
            <v>110.1384706808</v>
          </cell>
        </row>
        <row r="230">
          <cell r="E230">
            <v>11163.3282016251</v>
          </cell>
        </row>
        <row r="231">
          <cell r="E231">
            <v>7.8892400757</v>
          </cell>
        </row>
        <row r="232">
          <cell r="E232">
            <v>48735.9927332888</v>
          </cell>
        </row>
        <row r="233">
          <cell r="E233">
            <v>599.7054992076</v>
          </cell>
        </row>
        <row r="349">
          <cell r="E349">
            <v>11</v>
          </cell>
        </row>
        <row r="350">
          <cell r="E350">
            <v>224.4382171885</v>
          </cell>
        </row>
        <row r="351">
          <cell r="E351">
            <v>2441.758333771</v>
          </cell>
        </row>
        <row r="352">
          <cell r="E352">
            <v>54.4785142398</v>
          </cell>
        </row>
        <row r="353">
          <cell r="E353">
            <v>1312.2513674509</v>
          </cell>
        </row>
        <row r="354">
          <cell r="E354">
            <v>52.9970886731</v>
          </cell>
        </row>
        <row r="355">
          <cell r="E355">
            <v>3.9446200378</v>
          </cell>
        </row>
        <row r="356">
          <cell r="E356">
            <v>5.46</v>
          </cell>
        </row>
        <row r="357">
          <cell r="E357">
            <v>5053.3429959612</v>
          </cell>
        </row>
        <row r="358">
          <cell r="E358">
            <v>28.11</v>
          </cell>
        </row>
        <row r="359">
          <cell r="E359">
            <v>146.2022523613</v>
          </cell>
        </row>
        <row r="478">
          <cell r="E478">
            <v>51.7</v>
          </cell>
        </row>
        <row r="479">
          <cell r="E479">
            <v>6808.9261382088</v>
          </cell>
        </row>
        <row r="480">
          <cell r="E480">
            <v>576.9634614652</v>
          </cell>
        </row>
        <row r="481">
          <cell r="E481">
            <v>9203.3273722301</v>
          </cell>
        </row>
        <row r="482">
          <cell r="E482">
            <v>3.9238994625</v>
          </cell>
        </row>
        <row r="483">
          <cell r="E483">
            <v>2.45</v>
          </cell>
        </row>
        <row r="484">
          <cell r="E484">
            <v>43385.5018061852</v>
          </cell>
        </row>
        <row r="485">
          <cell r="E485">
            <v>64</v>
          </cell>
        </row>
        <row r="576">
          <cell r="E576">
            <v>12243.3137475414</v>
          </cell>
        </row>
        <row r="577">
          <cell r="E577">
            <v>148.5472779978</v>
          </cell>
        </row>
        <row r="578">
          <cell r="E578">
            <v>9338.0109562075</v>
          </cell>
        </row>
        <row r="579">
          <cell r="E579">
            <v>1.0328943652</v>
          </cell>
        </row>
        <row r="580">
          <cell r="E580">
            <v>89.0558956916</v>
          </cell>
        </row>
        <row r="581">
          <cell r="E581">
            <v>7.8892400757</v>
          </cell>
        </row>
        <row r="582">
          <cell r="E582">
            <v>36391.8404949372</v>
          </cell>
        </row>
        <row r="583">
          <cell r="E583">
            <v>264.3705321509</v>
          </cell>
        </row>
        <row r="591">
          <cell r="E591">
            <v>11</v>
          </cell>
        </row>
        <row r="592">
          <cell r="E592">
            <v>18743.5616226984</v>
          </cell>
        </row>
        <row r="593">
          <cell r="E593">
            <v>790.3734479081</v>
          </cell>
        </row>
        <row r="594">
          <cell r="E594">
            <v>14989.8989454408</v>
          </cell>
        </row>
        <row r="595">
          <cell r="E595">
            <v>6.17</v>
          </cell>
        </row>
        <row r="596">
          <cell r="E596">
            <v>93.5750080756</v>
          </cell>
        </row>
        <row r="597">
          <cell r="E597">
            <v>5.46</v>
          </cell>
        </row>
        <row r="598">
          <cell r="E598">
            <v>42625.3965004941</v>
          </cell>
        </row>
        <row r="599">
          <cell r="E599">
            <v>69.16</v>
          </cell>
        </row>
        <row r="600">
          <cell r="E600">
            <v>783.3839044598</v>
          </cell>
        </row>
        <row r="692">
          <cell r="E692">
            <v>11</v>
          </cell>
        </row>
        <row r="693">
          <cell r="E693">
            <v>49962.1139384202</v>
          </cell>
        </row>
        <row r="694">
          <cell r="E694">
            <v>32</v>
          </cell>
        </row>
        <row r="695">
          <cell r="E695">
            <v>100.1563694736</v>
          </cell>
        </row>
        <row r="696">
          <cell r="E696">
            <v>14.6</v>
          </cell>
        </row>
        <row r="697">
          <cell r="E697">
            <v>147.1618623691</v>
          </cell>
        </row>
        <row r="771">
          <cell r="E771">
            <v>232.1</v>
          </cell>
        </row>
        <row r="772">
          <cell r="E772">
            <v>24286.3902391587</v>
          </cell>
        </row>
        <row r="773">
          <cell r="E773">
            <v>317.859828513</v>
          </cell>
        </row>
        <row r="774">
          <cell r="E774">
            <v>20.5004218698</v>
          </cell>
        </row>
        <row r="775">
          <cell r="E775">
            <v>52.0107874241</v>
          </cell>
        </row>
        <row r="776">
          <cell r="E776">
            <v>18091.7443881156</v>
          </cell>
        </row>
        <row r="777">
          <cell r="E777">
            <v>28.77</v>
          </cell>
        </row>
        <row r="780">
          <cell r="E780">
            <v>62.7</v>
          </cell>
        </row>
        <row r="781">
          <cell r="E781">
            <v>7534.9518352315</v>
          </cell>
        </row>
        <row r="782">
          <cell r="E782">
            <v>1.82</v>
          </cell>
        </row>
        <row r="783">
          <cell r="E783">
            <v>2407.4985995667</v>
          </cell>
        </row>
        <row r="798">
          <cell r="E798">
            <v>51.8187290716</v>
          </cell>
        </row>
        <row r="799">
          <cell r="E799">
            <v>1338.1331566307</v>
          </cell>
        </row>
        <row r="800">
          <cell r="E800">
            <v>251.8</v>
          </cell>
        </row>
        <row r="801">
          <cell r="E801">
            <v>28.8209645782</v>
          </cell>
        </row>
      </sheetData>
      <sheetData sheetId="11">
        <row r="17">
          <cell r="F17">
            <v>8.65</v>
          </cell>
        </row>
        <row r="18">
          <cell r="F18">
            <v>17.3</v>
          </cell>
        </row>
        <row r="24">
          <cell r="F24">
            <v>102.2023324631</v>
          </cell>
        </row>
        <row r="25">
          <cell r="F25">
            <v>2907.564757275</v>
          </cell>
        </row>
        <row r="39">
          <cell r="F39">
            <v>61.100999627</v>
          </cell>
        </row>
        <row r="49">
          <cell r="F49">
            <v>408.2583302254</v>
          </cell>
        </row>
        <row r="50">
          <cell r="F50">
            <v>7105.0841330375</v>
          </cell>
        </row>
        <row r="51">
          <cell r="F51">
            <v>1523.3477715914</v>
          </cell>
        </row>
        <row r="80">
          <cell r="F80">
            <v>332.9014189175</v>
          </cell>
        </row>
        <row r="81">
          <cell r="F81">
            <v>4226.0678385714</v>
          </cell>
        </row>
        <row r="104">
          <cell r="F104">
            <v>192.5039985082</v>
          </cell>
        </row>
        <row r="105">
          <cell r="F105">
            <v>3668.3951045662</v>
          </cell>
        </row>
        <row r="106">
          <cell r="F106">
            <v>36.7773217092</v>
          </cell>
        </row>
        <row r="116">
          <cell r="F116">
            <v>11904.7962156506</v>
          </cell>
        </row>
        <row r="117">
          <cell r="F117">
            <v>16428.6961925517</v>
          </cell>
        </row>
        <row r="118">
          <cell r="F118">
            <v>27101.1982598308</v>
          </cell>
        </row>
        <row r="119">
          <cell r="F119">
            <v>174.4495057122</v>
          </cell>
        </row>
        <row r="120">
          <cell r="F120">
            <v>2024.221658586</v>
          </cell>
        </row>
        <row r="121">
          <cell r="F121">
            <v>7099.0499976882</v>
          </cell>
        </row>
        <row r="122">
          <cell r="F122">
            <v>218.0336150677</v>
          </cell>
        </row>
        <row r="123">
          <cell r="F123">
            <v>35523.7598646189</v>
          </cell>
        </row>
        <row r="124">
          <cell r="F124">
            <v>76.515649151</v>
          </cell>
        </row>
        <row r="125">
          <cell r="F125">
            <v>12625.1227651346</v>
          </cell>
        </row>
        <row r="126">
          <cell r="F126">
            <v>129745.044231017</v>
          </cell>
        </row>
        <row r="199">
          <cell r="F199">
            <v>119.5023324631</v>
          </cell>
        </row>
        <row r="200">
          <cell r="F200">
            <v>5883.3443777628</v>
          </cell>
        </row>
        <row r="258">
          <cell r="F258">
            <v>1748.6066662794</v>
          </cell>
        </row>
        <row r="259">
          <cell r="F259">
            <v>7999.2936036477</v>
          </cell>
        </row>
        <row r="260">
          <cell r="F260">
            <v>784.1580432</v>
          </cell>
        </row>
        <row r="307">
          <cell r="F307">
            <v>2311.2430614155</v>
          </cell>
        </row>
        <row r="308">
          <cell r="F308">
            <v>10303.6284703086</v>
          </cell>
        </row>
        <row r="309">
          <cell r="F309">
            <v>4442.0099969306</v>
          </cell>
        </row>
        <row r="316">
          <cell r="F316">
            <v>1722.2883190368</v>
          </cell>
        </row>
        <row r="317">
          <cell r="F317">
            <v>11249.2428771586</v>
          </cell>
        </row>
        <row r="318">
          <cell r="F318">
            <v>819.282408</v>
          </cell>
        </row>
        <row r="365">
          <cell r="F365">
            <v>116.9564636175</v>
          </cell>
        </row>
        <row r="404">
          <cell r="F404">
            <v>1785.5832312046</v>
          </cell>
        </row>
        <row r="405">
          <cell r="F405">
            <v>34531.7086131821</v>
          </cell>
        </row>
        <row r="406">
          <cell r="F406">
            <v>394.2614042453</v>
          </cell>
        </row>
        <row r="407">
          <cell r="F407">
            <v>102.5</v>
          </cell>
        </row>
        <row r="408">
          <cell r="F408">
            <v>62.9248314607</v>
          </cell>
        </row>
        <row r="409">
          <cell r="F409">
            <v>32317.2758556918</v>
          </cell>
        </row>
        <row r="410">
          <cell r="F410">
            <v>28.77</v>
          </cell>
        </row>
        <row r="411">
          <cell r="F411">
            <v>1210.52883662</v>
          </cell>
        </row>
        <row r="422">
          <cell r="F422">
            <v>43.447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c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854">
          <cell r="E854">
            <v>51.7</v>
          </cell>
        </row>
        <row r="855">
          <cell r="E855">
            <v>212.9383254569</v>
          </cell>
        </row>
      </sheetData>
      <sheetData sheetId="5">
        <row r="797">
          <cell r="E797">
            <v>223.778790852</v>
          </cell>
        </row>
      </sheetData>
      <sheetData sheetId="7">
        <row r="75">
          <cell r="E75">
            <v>40.9299357752</v>
          </cell>
        </row>
        <row r="882">
          <cell r="E882">
            <v>83.2522749849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49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B50" sqref="B50"/>
    </sheetView>
  </sheetViews>
  <sheetFormatPr defaultColWidth="9.140625" defaultRowHeight="12.75"/>
  <cols>
    <col min="1" max="1" width="0.85546875" style="0" customWidth="1"/>
    <col min="2" max="2" width="26.00390625" style="0" customWidth="1"/>
    <col min="3" max="6" width="12.28125" style="0" customWidth="1"/>
    <col min="7" max="9" width="11.7109375" style="0" customWidth="1"/>
    <col min="10" max="10" width="12.421875" style="0" customWidth="1"/>
    <col min="11" max="11" width="12.140625" style="0" customWidth="1"/>
    <col min="12" max="13" width="11.8515625" style="0" bestFit="1" customWidth="1"/>
    <col min="14" max="14" width="12.28125" style="0" customWidth="1"/>
    <col min="15" max="15" width="13.421875" style="0" customWidth="1"/>
    <col min="16" max="16" width="12.28125" style="0" customWidth="1"/>
  </cols>
  <sheetData>
    <row r="1" spans="2:14" ht="12.75">
      <c r="B1" s="4" t="s">
        <v>0</v>
      </c>
      <c r="C1" s="21">
        <v>41640</v>
      </c>
      <c r="D1" s="21">
        <v>41671</v>
      </c>
      <c r="E1" s="21">
        <v>41699</v>
      </c>
      <c r="F1" s="21">
        <v>41730</v>
      </c>
      <c r="G1" s="21">
        <v>41760</v>
      </c>
      <c r="H1" s="21">
        <v>41791</v>
      </c>
      <c r="I1" s="21">
        <v>41821</v>
      </c>
      <c r="J1" s="21">
        <v>41852</v>
      </c>
      <c r="K1" s="21">
        <v>41883</v>
      </c>
      <c r="L1" s="21">
        <v>41913</v>
      </c>
      <c r="M1" s="21">
        <v>41944</v>
      </c>
      <c r="N1" s="21">
        <v>41974</v>
      </c>
    </row>
    <row r="2" spans="2:14" ht="12.75" customHeight="1">
      <c r="B2" s="3" t="s">
        <v>1</v>
      </c>
      <c r="C2" s="5">
        <f>'066-CEVI'!C2+'069 - CAPS CRIAD'!C2+'074-CS. CENTRO'!C2+'0170-DISTRITO  LESTE'!C2+'0171-PS Centro'!C2+'0172- SAD LESTE'!C2+'0175-VISA LESTE'!C2+'0176-CS.ANTONIO COSTA-CONCEICAO'!C2+'0177-CS. SOUSAS'!C2+'0178 -CS. TAQUARAL'!C2+'0179 -CS. 31 DE MARCO'!C2+'0180-CS. SAO QUIRINO'!C2+'0181-CS. JOAQUIM EGIDIO'!C2+'0182- CS COSTA E SILVA'!C2+'0184-CARLOS GOMES'!C2+'0185-CS. BOA ESPERANCA'!C2+'0186- CRI'!C2+'caps III - esperança'!C2</f>
        <v>553.3</v>
      </c>
      <c r="D2" s="5">
        <f>'066-CEVI'!D2+'069 - CAPS CRIAD'!D2+'074-CS. CENTRO'!D2+'0170-DISTRITO  LESTE'!D2+'0171-PS Centro'!D2+'0172- SAD LESTE'!D2+'0175-VISA LESTE'!D2+'0176-CS.ANTONIO COSTA-CONCEICAO'!D2+'0177-CS. SOUSAS'!D2+'0178 -CS. TAQUARAL'!D2+'0179 -CS. 31 DE MARCO'!D2+'0180-CS. SAO QUIRINO'!D2+'0181-CS. JOAQUIM EGIDIO'!D2+'0182- CS COSTA E SILVA'!D2+'0184-CARLOS GOMES'!D2+'0185-CS. BOA ESPERANCA'!D2+'0186- CRI'!D2+'caps III - esperança'!D2</f>
        <v>398.20000000000005</v>
      </c>
      <c r="E2" s="5">
        <f>'066-CEVI'!E2+'069 - CAPS CRIAD'!E2+'074-CS. CENTRO'!E2+'0170-DISTRITO  LESTE'!E2+'0171-PS Centro'!E2+'0172- SAD LESTE'!E2+'0175-VISA LESTE'!E2+'0176-CS.ANTONIO COSTA-CONCEICAO'!E2+'0177-CS. SOUSAS'!E2+'0178 -CS. TAQUARAL'!E2+'0179 -CS. 31 DE MARCO'!E2+'0180-CS. SAO QUIRINO'!E2+'0181-CS. JOAQUIM EGIDIO'!E2+'0182- CS COSTA E SILVA'!E2+'0184-CARLOS GOMES'!E2+'0185-CS. BOA ESPERANCA'!E2+'0186- CRI'!E2+'caps III - esperança'!E2</f>
        <v>930.6000000000001</v>
      </c>
      <c r="F2" s="5">
        <f>'066-CEVI'!F2+'069 - CAPS CRIAD'!F2+'074-CS. CENTRO'!F2+'0170-DISTRITO  LESTE'!F2+'0171-PS Centro'!F2+'0172- SAD LESTE'!F2+'0175-VISA LESTE'!F2+'0176-CS.ANTONIO COSTA-CONCEICAO'!F2+'0177-CS. SOUSAS'!F2+'0178 -CS. TAQUARAL'!F2+'0179 -CS. 31 DE MARCO'!F2+'0180-CS. SAO QUIRINO'!F2+'0181-CS. JOAQUIM EGIDIO'!F2+'0182- CS COSTA E SILVA'!F2+'0184-CARLOS GOMES'!F2+'0185-CS. BOA ESPERANCA'!F2+'0186- CRI'!F2+'caps III - esperança'!F2</f>
        <v>907.5000000000002</v>
      </c>
      <c r="G2" s="5">
        <f>'066-CEVI'!G2+'069 - CAPS CRIAD'!G2+'074-CS. CENTRO'!G2+'0170-DISTRITO  LESTE'!G2+'0171-PS Centro'!G2+'0172- SAD LESTE'!G2+'0175-VISA LESTE'!G2+'0176-CS.ANTONIO COSTA-CONCEICAO'!G2+'0177-CS. SOUSAS'!G2+'0178 -CS. TAQUARAL'!G2+'0179 -CS. 31 DE MARCO'!G2+'0180-CS. SAO QUIRINO'!G2+'0181-CS. JOAQUIM EGIDIO'!G2+'0182- CS COSTA E SILVA'!G2+'0184-CARLOS GOMES'!G2+'0185-CS. BOA ESPERANCA'!G2+'0186- CRI'!G2+'caps III - esperança'!G2</f>
        <v>572</v>
      </c>
      <c r="H2" s="5">
        <f>'066-CEVI'!H2+'069 - CAPS CRIAD'!H2+'074-CS. CENTRO'!H2+'0170-DISTRITO  LESTE'!H2+'0171-PS Centro'!H2+'0172- SAD LESTE'!H2+'0175-VISA LESTE'!H2+'0176-CS.ANTONIO COSTA-CONCEICAO'!H2+'0177-CS. SOUSAS'!H2+'0178 -CS. TAQUARAL'!H2+'0179 -CS. 31 DE MARCO'!H2+'0180-CS. SAO QUIRINO'!H2+'0181-CS. JOAQUIM EGIDIO'!H2+'0182- CS COSTA E SILVA'!H2+'0184-CARLOS GOMES'!H2+'0185-CS. BOA ESPERANCA'!H2+'0186- CRI'!H2+'caps III - esperança'!H2</f>
        <v>0</v>
      </c>
      <c r="I2" s="5">
        <f>'066-CEVI'!I2+'069 - CAPS CRIAD'!I2+'074-CS. CENTRO'!I2+'0170-DISTRITO  LESTE'!I2+'0171-PS Centro'!I2+'0172- SAD LESTE'!I2+'0175-VISA LESTE'!I2+'0176-CS.ANTONIO COSTA-CONCEICAO'!I2+'0177-CS. SOUSAS'!I2+'0178 -CS. TAQUARAL'!I2+'0179 -CS. 31 DE MARCO'!I2+'0180-CS. SAO QUIRINO'!I2+'0181-CS. JOAQUIM EGIDIO'!I2+'0182- CS COSTA E SILVA'!I2+'0184-CARLOS GOMES'!I2+'0185-CS. BOA ESPERANCA'!I2+'0186- CRI'!I2+'caps III - esperança'!I2</f>
        <v>981.1999999999999</v>
      </c>
      <c r="J2" s="5">
        <f>'066-CEVI'!J2+'069 - CAPS CRIAD'!J2+'074-CS. CENTRO'!J2+'0170-DISTRITO  LESTE'!J2+'0171-PS Centro'!J2+'0172- SAD LESTE'!J2+'0175-VISA LESTE'!J2+'0176-CS.ANTONIO COSTA-CONCEICAO'!J2+'0177-CS. SOUSAS'!J2+'0178 -CS. TAQUARAL'!J2+'0179 -CS. 31 DE MARCO'!J2+'0180-CS. SAO QUIRINO'!J2+'0181-CS. JOAQUIM EGIDIO'!J2+'0182- CS COSTA E SILVA'!J2+'0184-CARLOS GOMES'!J2+'0185-CS. BOA ESPERANCA'!J2+'0186- CRI'!J2+'caps III - esperança'!J2</f>
        <v>1194.6</v>
      </c>
      <c r="K2" s="5">
        <f>'066-CEVI'!K2+'069 - CAPS CRIAD'!K2+'074-CS. CENTRO'!K2+'0170-DISTRITO  LESTE'!K2+'0171-PS Centro'!K2+'0172- SAD LESTE'!K2+'0175-VISA LESTE'!K2+'0176-CS.ANTONIO COSTA-CONCEICAO'!K2+'0177-CS. SOUSAS'!K2+'0178 -CS. TAQUARAL'!K2+'0179 -CS. 31 DE MARCO'!K2+'0180-CS. SAO QUIRINO'!K2+'0181-CS. JOAQUIM EGIDIO'!K2+'0182- CS COSTA E SILVA'!K2+'0184-CARLOS GOMES'!K2+'0185-CS. BOA ESPERANCA'!K2+'0186- CRI'!K2+'caps III - esperança'!K2</f>
        <v>1119.8000000000002</v>
      </c>
      <c r="L2" s="5">
        <f>'066-CEVI'!L2+'069 - CAPS CRIAD'!L2+'074-CS. CENTRO'!L2+'0170-DISTRITO  LESTE'!L2+'0171-PS Centro'!L2+'0172- SAD LESTE'!L2+'0175-VISA LESTE'!L2+'0176-CS.ANTONIO COSTA-CONCEICAO'!L2+'0177-CS. SOUSAS'!L2+'0178 -CS. TAQUARAL'!L2+'0179 -CS. 31 DE MARCO'!L2+'0180-CS. SAO QUIRINO'!L2+'0181-CS. JOAQUIM EGIDIO'!L2+'0182- CS COSTA E SILVA'!L2+'0184-CARLOS GOMES'!L2+'0185-CS. BOA ESPERANCA'!L2+'0186- CRI'!L2+'caps III - esperança'!L2</f>
        <v>405.9</v>
      </c>
      <c r="M2" s="5">
        <f>'066-CEVI'!M2+'069 - CAPS CRIAD'!M2+'074-CS. CENTRO'!M2+'0170-DISTRITO  LESTE'!M2+'0171-PS Centro'!M2+'0172- SAD LESTE'!M2+'0175-VISA LESTE'!M2+'0176-CS.ANTONIO COSTA-CONCEICAO'!M2+'0177-CS. SOUSAS'!M2+'0178 -CS. TAQUARAL'!M2+'0179 -CS. 31 DE MARCO'!M2+'0180-CS. SAO QUIRINO'!M2+'0181-CS. JOAQUIM EGIDIO'!M2+'0182- CS COSTA E SILVA'!M2+'0184-CARLOS GOMES'!M2+'0185-CS. BOA ESPERANCA'!M2+'0186- CRI'!M2+'caps III - esperança'!M2</f>
        <v>493.9</v>
      </c>
      <c r="N2" s="5">
        <f>'066-CEVI'!N2+'069 - CAPS CRIAD'!N2+'074-CS. CENTRO'!N2+'0170-DISTRITO  LESTE'!N2+'0171-PS Centro'!N2+'0172- SAD LESTE'!N2+'0175-VISA LESTE'!N2+'0176-CS.ANTONIO COSTA-CONCEICAO'!N2+'0177-CS. SOUSAS'!N2+'0178 -CS. TAQUARAL'!N2+'0179 -CS. 31 DE MARCO'!N2+'0180-CS. SAO QUIRINO'!N2+'0181-CS. JOAQUIM EGIDIO'!N2+'0182- CS COSTA E SILVA'!N2+'0184-CARLOS GOMES'!N2+'0185-CS. BOA ESPERANCA'!N2+'0186- CRI'!N2+'caps III - esperança'!N2</f>
        <v>0</v>
      </c>
    </row>
    <row r="3" spans="2:14" ht="12.75">
      <c r="B3" s="3" t="s">
        <v>2</v>
      </c>
      <c r="C3" s="5">
        <f>'066-CEVI'!C3+'069 - CAPS CRIAD'!C3+'074-CS. CENTRO'!C3+'0170-DISTRITO  LESTE'!C3+'0171-PS Centro'!C3+'0172- SAD LESTE'!C3+'0175-VISA LESTE'!C3+'0176-CS.ANTONIO COSTA-CONCEICAO'!C3+'0177-CS. SOUSAS'!C3+'0178 -CS. TAQUARAL'!C3+'0179 -CS. 31 DE MARCO'!C3+'0180-CS. SAO QUIRINO'!C3+'0181-CS. JOAQUIM EGIDIO'!C3+'0182- CS COSTA E SILVA'!C3+'0184-CARLOS GOMES'!C3+'0185-CS. BOA ESPERANCA'!C3+'0186- CRI'!C3+'caps III - esperança'!C3</f>
        <v>46094.09999999999</v>
      </c>
      <c r="D3" s="5">
        <f>'066-CEVI'!D3+'069 - CAPS CRIAD'!D3+'074-CS. CENTRO'!D3+'0170-DISTRITO  LESTE'!D3+'0171-PS Centro'!D3+'0172- SAD LESTE'!D3+'0175-VISA LESTE'!D3+'0176-CS.ANTONIO COSTA-CONCEICAO'!D3+'0177-CS. SOUSAS'!D3+'0178 -CS. TAQUARAL'!D3+'0179 -CS. 31 DE MARCO'!D3+'0180-CS. SAO QUIRINO'!D3+'0181-CS. JOAQUIM EGIDIO'!D3+'0182- CS COSTA E SILVA'!D3+'0184-CARLOS GOMES'!D3+'0185-CS. BOA ESPERANCA'!D3+'0186- CRI'!D3+'caps III - esperança'!D3</f>
        <v>50629.66</v>
      </c>
      <c r="E3" s="5">
        <f>'066-CEVI'!E3+'069 - CAPS CRIAD'!E3+'074-CS. CENTRO'!E3+'0170-DISTRITO  LESTE'!E3+'0171-PS Centro'!E3+'0172- SAD LESTE'!E3+'0175-VISA LESTE'!E3+'0176-CS.ANTONIO COSTA-CONCEICAO'!E3+'0177-CS. SOUSAS'!E3+'0178 -CS. TAQUARAL'!E3+'0179 -CS. 31 DE MARCO'!E3+'0180-CS. SAO QUIRINO'!E3+'0181-CS. JOAQUIM EGIDIO'!E3+'0182- CS COSTA E SILVA'!E3+'0184-CARLOS GOMES'!E3+'0185-CS. BOA ESPERANCA'!E3+'0186- CRI'!E3+'caps III - esperança'!E3</f>
        <v>34958.63</v>
      </c>
      <c r="F3" s="5">
        <f>'066-CEVI'!F3+'069 - CAPS CRIAD'!F3+'074-CS. CENTRO'!F3+'0170-DISTRITO  LESTE'!F3+'0171-PS Centro'!F3+'0172- SAD LESTE'!F3+'0175-VISA LESTE'!F3+'0176-CS.ANTONIO COSTA-CONCEICAO'!F3+'0177-CS. SOUSAS'!F3+'0178 -CS. TAQUARAL'!F3+'0179 -CS. 31 DE MARCO'!F3+'0180-CS. SAO QUIRINO'!F3+'0181-CS. JOAQUIM EGIDIO'!F3+'0182- CS COSTA E SILVA'!F3+'0184-CARLOS GOMES'!F3+'0185-CS. BOA ESPERANCA'!F3+'0186- CRI'!F3+'caps III - esperança'!F3</f>
        <v>61529.729999999996</v>
      </c>
      <c r="G3" s="5">
        <f>'066-CEVI'!G3+'069 - CAPS CRIAD'!G3+'074-CS. CENTRO'!G3+'0170-DISTRITO  LESTE'!G3+'0171-PS Centro'!G3+'0172- SAD LESTE'!G3+'0175-VISA LESTE'!G3+'0176-CS.ANTONIO COSTA-CONCEICAO'!G3+'0177-CS. SOUSAS'!G3+'0178 -CS. TAQUARAL'!G3+'0179 -CS. 31 DE MARCO'!G3+'0180-CS. SAO QUIRINO'!G3+'0181-CS. JOAQUIM EGIDIO'!G3+'0182- CS COSTA E SILVA'!G3+'0184-CARLOS GOMES'!G3+'0185-CS. BOA ESPERANCA'!G3+'0186- CRI'!G3+'caps III - esperança'!G3</f>
        <v>71626.59999999999</v>
      </c>
      <c r="H3" s="5">
        <f>'066-CEVI'!H3+'069 - CAPS CRIAD'!H3+'074-CS. CENTRO'!H3+'0170-DISTRITO  LESTE'!H3+'0171-PS Centro'!H3+'0172- SAD LESTE'!H3+'0175-VISA LESTE'!H3+'0176-CS.ANTONIO COSTA-CONCEICAO'!H3+'0177-CS. SOUSAS'!H3+'0178 -CS. TAQUARAL'!H3+'0179 -CS. 31 DE MARCO'!H3+'0180-CS. SAO QUIRINO'!H3+'0181-CS. JOAQUIM EGIDIO'!H3+'0182- CS COSTA E SILVA'!H3+'0184-CARLOS GOMES'!H3+'0185-CS. BOA ESPERANCA'!H3+'0186- CRI'!H3+'caps III - esperança'!H3</f>
        <v>81589.58999999998</v>
      </c>
      <c r="I3" s="5">
        <f>'066-CEVI'!I3+'069 - CAPS CRIAD'!I3+'074-CS. CENTRO'!I3+'0170-DISTRITO  LESTE'!I3+'0171-PS Centro'!I3+'0172- SAD LESTE'!I3+'0175-VISA LESTE'!I3+'0176-CS.ANTONIO COSTA-CONCEICAO'!I3+'0177-CS. SOUSAS'!I3+'0178 -CS. TAQUARAL'!I3+'0179 -CS. 31 DE MARCO'!I3+'0180-CS. SAO QUIRINO'!I3+'0181-CS. JOAQUIM EGIDIO'!I3+'0182- CS COSTA E SILVA'!I3+'0184-CARLOS GOMES'!I3+'0185-CS. BOA ESPERANCA'!I3+'0186- CRI'!I3+'caps III - esperança'!I3</f>
        <v>75107.5</v>
      </c>
      <c r="J3" s="5">
        <f>'066-CEVI'!J3+'069 - CAPS CRIAD'!J3+'074-CS. CENTRO'!J3+'0170-DISTRITO  LESTE'!J3+'0171-PS Centro'!J3+'0172- SAD LESTE'!J3+'0175-VISA LESTE'!J3+'0176-CS.ANTONIO COSTA-CONCEICAO'!J3+'0177-CS. SOUSAS'!J3+'0178 -CS. TAQUARAL'!J3+'0179 -CS. 31 DE MARCO'!J3+'0180-CS. SAO QUIRINO'!J3+'0181-CS. JOAQUIM EGIDIO'!J3+'0182- CS COSTA E SILVA'!J3+'0184-CARLOS GOMES'!J3+'0185-CS. BOA ESPERANCA'!J3+'0186- CRI'!J3+'caps III - esperança'!J3</f>
        <v>74127.30999999998</v>
      </c>
      <c r="K3" s="5">
        <f>'066-CEVI'!K3+'069 - CAPS CRIAD'!K3+'074-CS. CENTRO'!K3+'0170-DISTRITO  LESTE'!K3+'0171-PS Centro'!K3+'0172- SAD LESTE'!K3+'0175-VISA LESTE'!K3+'0176-CS.ANTONIO COSTA-CONCEICAO'!K3+'0177-CS. SOUSAS'!K3+'0178 -CS. TAQUARAL'!K3+'0179 -CS. 31 DE MARCO'!K3+'0180-CS. SAO QUIRINO'!K3+'0181-CS. JOAQUIM EGIDIO'!K3+'0182- CS COSTA E SILVA'!K3+'0184-CARLOS GOMES'!K3+'0185-CS. BOA ESPERANCA'!K3+'0186- CRI'!K3+'caps III - esperança'!K3</f>
        <v>81782.1</v>
      </c>
      <c r="L3" s="5">
        <f>'066-CEVI'!L3+'069 - CAPS CRIAD'!L3+'074-CS. CENTRO'!L3+'0170-DISTRITO  LESTE'!L3+'0171-PS Centro'!L3+'0172- SAD LESTE'!L3+'0175-VISA LESTE'!L3+'0176-CS.ANTONIO COSTA-CONCEICAO'!L3+'0177-CS. SOUSAS'!L3+'0178 -CS. TAQUARAL'!L3+'0179 -CS. 31 DE MARCO'!L3+'0180-CS. SAO QUIRINO'!L3+'0181-CS. JOAQUIM EGIDIO'!L3+'0182- CS COSTA E SILVA'!L3+'0184-CARLOS GOMES'!L3+'0185-CS. BOA ESPERANCA'!L3+'0186- CRI'!L3+'caps III - esperança'!L3</f>
        <v>91605.44</v>
      </c>
      <c r="M3" s="5">
        <f>'066-CEVI'!M3+'069 - CAPS CRIAD'!M3+'074-CS. CENTRO'!M3+'0170-DISTRITO  LESTE'!M3+'0171-PS Centro'!M3+'0172- SAD LESTE'!M3+'0175-VISA LESTE'!M3+'0176-CS.ANTONIO COSTA-CONCEICAO'!M3+'0177-CS. SOUSAS'!M3+'0178 -CS. TAQUARAL'!M3+'0179 -CS. 31 DE MARCO'!M3+'0180-CS. SAO QUIRINO'!M3+'0181-CS. JOAQUIM EGIDIO'!M3+'0182- CS COSTA E SILVA'!M3+'0184-CARLOS GOMES'!M3+'0185-CS. BOA ESPERANCA'!M3+'0186- CRI'!M3+'caps III - esperança'!M3</f>
        <v>78635.51000000001</v>
      </c>
      <c r="N3" s="5">
        <f>'066-CEVI'!N3+'069 - CAPS CRIAD'!N3+'074-CS. CENTRO'!N3+'0170-DISTRITO  LESTE'!N3+'0171-PS Centro'!N3+'0172- SAD LESTE'!N3+'0175-VISA LESTE'!N3+'0176-CS.ANTONIO COSTA-CONCEICAO'!N3+'0177-CS. SOUSAS'!N3+'0178 -CS. TAQUARAL'!N3+'0179 -CS. 31 DE MARCO'!N3+'0180-CS. SAO QUIRINO'!N3+'0181-CS. JOAQUIM EGIDIO'!N3+'0182- CS COSTA E SILVA'!N3+'0184-CARLOS GOMES'!N3+'0185-CS. BOA ESPERANCA'!N3+'0186- CRI'!N3+'caps III - esperança'!N3</f>
        <v>82502.45</v>
      </c>
    </row>
    <row r="4" spans="2:14" ht="12.75">
      <c r="B4" s="3" t="s">
        <v>3</v>
      </c>
      <c r="C4" s="5">
        <f>'066-CEVI'!C4+'069 - CAPS CRIAD'!C4+'074-CS. CENTRO'!C4+'0170-DISTRITO  LESTE'!C4+'0171-PS Centro'!C4+'0172- SAD LESTE'!C4+'0175-VISA LESTE'!C4+'0176-CS.ANTONIO COSTA-CONCEICAO'!C4+'0177-CS. SOUSAS'!C4+'0178 -CS. TAQUARAL'!C4+'0179 -CS. 31 DE MARCO'!C4+'0180-CS. SAO QUIRINO'!C4+'0181-CS. JOAQUIM EGIDIO'!C4+'0182- CS COSTA E SILVA'!C4+'0184-CARLOS GOMES'!C4+'0185-CS. BOA ESPERANCA'!C4+'0186- CRI'!C4+'caps III - esperança'!C4</f>
        <v>125505.65999999999</v>
      </c>
      <c r="D4" s="5">
        <f>'066-CEVI'!D4+'069 - CAPS CRIAD'!D4+'074-CS. CENTRO'!D4+'0170-DISTRITO  LESTE'!D4+'0171-PS Centro'!D4+'0172- SAD LESTE'!D4+'0175-VISA LESTE'!D4+'0176-CS.ANTONIO COSTA-CONCEICAO'!D4+'0177-CS. SOUSAS'!D4+'0178 -CS. TAQUARAL'!D4+'0179 -CS. 31 DE MARCO'!D4+'0180-CS. SAO QUIRINO'!D4+'0181-CS. JOAQUIM EGIDIO'!D4+'0182- CS COSTA E SILVA'!D4+'0184-CARLOS GOMES'!D4+'0185-CS. BOA ESPERANCA'!D4+'0186- CRI'!D4+'caps III - esperança'!D4</f>
        <v>125505.65999999999</v>
      </c>
      <c r="E4" s="5">
        <f>'066-CEVI'!E4+'069 - CAPS CRIAD'!E4+'074-CS. CENTRO'!E4+'0170-DISTRITO  LESTE'!E4+'0171-PS Centro'!E4+'0172- SAD LESTE'!E4+'0175-VISA LESTE'!E4+'0176-CS.ANTONIO COSTA-CONCEICAO'!E4+'0177-CS. SOUSAS'!E4+'0178 -CS. TAQUARAL'!E4+'0179 -CS. 31 DE MARCO'!E4+'0180-CS. SAO QUIRINO'!E4+'0181-CS. JOAQUIM EGIDIO'!E4+'0182- CS COSTA E SILVA'!E4+'0184-CARLOS GOMES'!E4+'0185-CS. BOA ESPERANCA'!E4+'0186- CRI'!E4+'caps III - esperança'!E4</f>
        <v>125505.65999999999</v>
      </c>
      <c r="F4" s="5">
        <f>'066-CEVI'!F4+'069 - CAPS CRIAD'!F4+'074-CS. CENTRO'!F4+'0170-DISTRITO  LESTE'!F4+'0171-PS Centro'!F4+'0172- SAD LESTE'!F4+'0175-VISA LESTE'!F4+'0176-CS.ANTONIO COSTA-CONCEICAO'!F4+'0177-CS. SOUSAS'!F4+'0178 -CS. TAQUARAL'!F4+'0179 -CS. 31 DE MARCO'!F4+'0180-CS. SAO QUIRINO'!F4+'0181-CS. JOAQUIM EGIDIO'!F4+'0182- CS COSTA E SILVA'!F4+'0184-CARLOS GOMES'!F4+'0185-CS. BOA ESPERANCA'!F4+'0186- CRI'!F4+'caps III - esperança'!F4</f>
        <v>125505.65999999999</v>
      </c>
      <c r="G4" s="5">
        <f>'066-CEVI'!G4+'069 - CAPS CRIAD'!G4+'074-CS. CENTRO'!G4+'0170-DISTRITO  LESTE'!G4+'0171-PS Centro'!G4+'0172- SAD LESTE'!G4+'0175-VISA LESTE'!G4+'0176-CS.ANTONIO COSTA-CONCEICAO'!G4+'0177-CS. SOUSAS'!G4+'0178 -CS. TAQUARAL'!G4+'0179 -CS. 31 DE MARCO'!G4+'0180-CS. SAO QUIRINO'!G4+'0181-CS. JOAQUIM EGIDIO'!G4+'0182- CS COSTA E SILVA'!G4+'0184-CARLOS GOMES'!G4+'0185-CS. BOA ESPERANCA'!G4+'0186- CRI'!G4+'caps III - esperança'!G4</f>
        <v>125505.65999999999</v>
      </c>
      <c r="H4" s="5">
        <f>'066-CEVI'!H4+'069 - CAPS CRIAD'!H4+'074-CS. CENTRO'!H4+'0170-DISTRITO  LESTE'!H4+'0171-PS Centro'!H4+'0172- SAD LESTE'!H4+'0175-VISA LESTE'!H4+'0176-CS.ANTONIO COSTA-CONCEICAO'!H4+'0177-CS. SOUSAS'!H4+'0178 -CS. TAQUARAL'!H4+'0179 -CS. 31 DE MARCO'!H4+'0180-CS. SAO QUIRINO'!H4+'0181-CS. JOAQUIM EGIDIO'!H4+'0182- CS COSTA E SILVA'!H4+'0184-CARLOS GOMES'!H4+'0185-CS. BOA ESPERANCA'!H4+'0186- CRI'!H4+'caps III - esperança'!H4</f>
        <v>125505.65999999999</v>
      </c>
      <c r="I4" s="5">
        <f>'066-CEVI'!I4+'069 - CAPS CRIAD'!I4+'074-CS. CENTRO'!I4+'0170-DISTRITO  LESTE'!I4+'0171-PS Centro'!I4+'0172- SAD LESTE'!I4+'0175-VISA LESTE'!I4+'0176-CS.ANTONIO COSTA-CONCEICAO'!I4+'0177-CS. SOUSAS'!I4+'0178 -CS. TAQUARAL'!I4+'0179 -CS. 31 DE MARCO'!I4+'0180-CS. SAO QUIRINO'!I4+'0181-CS. JOAQUIM EGIDIO'!I4+'0182- CS COSTA E SILVA'!I4+'0184-CARLOS GOMES'!I4+'0185-CS. BOA ESPERANCA'!I4+'0186- CRI'!I4+'caps III - esperança'!I4</f>
        <v>125505.65999999999</v>
      </c>
      <c r="J4" s="5">
        <f>'066-CEVI'!J4+'069 - CAPS CRIAD'!J4+'074-CS. CENTRO'!J4+'0170-DISTRITO  LESTE'!J4+'0171-PS Centro'!J4+'0172- SAD LESTE'!J4+'0175-VISA LESTE'!J4+'0176-CS.ANTONIO COSTA-CONCEICAO'!J4+'0177-CS. SOUSAS'!J4+'0178 -CS. TAQUARAL'!J4+'0179 -CS. 31 DE MARCO'!J4+'0180-CS. SAO QUIRINO'!J4+'0181-CS. JOAQUIM EGIDIO'!J4+'0182- CS COSTA E SILVA'!J4+'0184-CARLOS GOMES'!J4+'0185-CS. BOA ESPERANCA'!J4+'0186- CRI'!J4+'caps III - esperança'!J4</f>
        <v>125505.65999999999</v>
      </c>
      <c r="K4" s="5">
        <f>'066-CEVI'!K4+'069 - CAPS CRIAD'!K4+'074-CS. CENTRO'!K4+'0170-DISTRITO  LESTE'!K4+'0171-PS Centro'!K4+'0172- SAD LESTE'!K4+'0175-VISA LESTE'!K4+'0176-CS.ANTONIO COSTA-CONCEICAO'!K4+'0177-CS. SOUSAS'!K4+'0178 -CS. TAQUARAL'!K4+'0179 -CS. 31 DE MARCO'!K4+'0180-CS. SAO QUIRINO'!K4+'0181-CS. JOAQUIM EGIDIO'!K4+'0182- CS COSTA E SILVA'!K4+'0184-CARLOS GOMES'!K4+'0185-CS. BOA ESPERANCA'!K4+'0186- CRI'!K4+'caps III - esperança'!K4</f>
        <v>125505.65999999999</v>
      </c>
      <c r="L4" s="5">
        <f>'066-CEVI'!L4+'069 - CAPS CRIAD'!L4+'074-CS. CENTRO'!L4+'0170-DISTRITO  LESTE'!L4+'0171-PS Centro'!L4+'0172- SAD LESTE'!L4+'0175-VISA LESTE'!L4+'0176-CS.ANTONIO COSTA-CONCEICAO'!L4+'0177-CS. SOUSAS'!L4+'0178 -CS. TAQUARAL'!L4+'0179 -CS. 31 DE MARCO'!L4+'0180-CS. SAO QUIRINO'!L4+'0181-CS. JOAQUIM EGIDIO'!L4+'0182- CS COSTA E SILVA'!L4+'0184-CARLOS GOMES'!L4+'0185-CS. BOA ESPERANCA'!L4+'0186- CRI'!L4+'caps III - esperança'!L4</f>
        <v>125505.65999999999</v>
      </c>
      <c r="M4" s="5">
        <f>'066-CEVI'!M4+'069 - CAPS CRIAD'!M4+'074-CS. CENTRO'!M4+'0170-DISTRITO  LESTE'!M4+'0171-PS Centro'!M4+'0172- SAD LESTE'!M4+'0175-VISA LESTE'!M4+'0176-CS.ANTONIO COSTA-CONCEICAO'!M4+'0177-CS. SOUSAS'!M4+'0178 -CS. TAQUARAL'!M4+'0179 -CS. 31 DE MARCO'!M4+'0180-CS. SAO QUIRINO'!M4+'0181-CS. JOAQUIM EGIDIO'!M4+'0182- CS COSTA E SILVA'!M4+'0184-CARLOS GOMES'!M4+'0185-CS. BOA ESPERANCA'!M4+'0186- CRI'!M4+'caps III - esperança'!M4</f>
        <v>125505.65999999999</v>
      </c>
      <c r="N4" s="5">
        <f>'066-CEVI'!N4+'069 - CAPS CRIAD'!N4+'074-CS. CENTRO'!N4+'0170-DISTRITO  LESTE'!N4+'0171-PS Centro'!N4+'0172- SAD LESTE'!N4+'0175-VISA LESTE'!N4+'0176-CS.ANTONIO COSTA-CONCEICAO'!N4+'0177-CS. SOUSAS'!N4+'0178 -CS. TAQUARAL'!N4+'0179 -CS. 31 DE MARCO'!N4+'0180-CS. SAO QUIRINO'!N4+'0181-CS. JOAQUIM EGIDIO'!N4+'0182- CS COSTA E SILVA'!N4+'0184-CARLOS GOMES'!N4+'0185-CS. BOA ESPERANCA'!N4+'0186- CRI'!N4+'caps III - esperança'!N4</f>
        <v>125505.65999999999</v>
      </c>
    </row>
    <row r="5" spans="2:14" ht="12.75">
      <c r="B5" s="3" t="s">
        <v>4</v>
      </c>
      <c r="C5" s="5">
        <f>'066-CEVI'!C5+'069 - CAPS CRIAD'!C5+'074-CS. CENTRO'!C5+'0170-DISTRITO  LESTE'!C5+'0171-PS Centro'!C5+'0172- SAD LESTE'!C5+'0175-VISA LESTE'!C5+'0176-CS.ANTONIO COSTA-CONCEICAO'!C5+'0177-CS. SOUSAS'!C5+'0178 -CS. TAQUARAL'!C5+'0179 -CS. 31 DE MARCO'!C5+'0180-CS. SAO QUIRINO'!C5+'0181-CS. JOAQUIM EGIDIO'!C5+'0182- CS COSTA E SILVA'!C5+'0184-CARLOS GOMES'!C5+'0185-CS. BOA ESPERANCA'!C5+'0186- CRI'!C5+'caps III - esperança'!C5</f>
        <v>0</v>
      </c>
      <c r="D5" s="5">
        <f>'066-CEVI'!D5+'069 - CAPS CRIAD'!D5+'074-CS. CENTRO'!D5+'0170-DISTRITO  LESTE'!D5+'0171-PS Centro'!D5+'0172- SAD LESTE'!D5+'0175-VISA LESTE'!D5+'0176-CS.ANTONIO COSTA-CONCEICAO'!D5+'0177-CS. SOUSAS'!D5+'0178 -CS. TAQUARAL'!D5+'0179 -CS. 31 DE MARCO'!D5+'0180-CS. SAO QUIRINO'!D5+'0181-CS. JOAQUIM EGIDIO'!D5+'0182- CS COSTA E SILVA'!D5+'0184-CARLOS GOMES'!D5+'0185-CS. BOA ESPERANCA'!D5+'0186- CRI'!D5+'caps III - esperança'!D5</f>
        <v>0</v>
      </c>
      <c r="E5" s="5">
        <f>'066-CEVI'!E5+'069 - CAPS CRIAD'!E5+'074-CS. CENTRO'!E5+'0170-DISTRITO  LESTE'!E5+'0171-PS Centro'!E5+'0172- SAD LESTE'!E5+'0175-VISA LESTE'!E5+'0176-CS.ANTONIO COSTA-CONCEICAO'!E5+'0177-CS. SOUSAS'!E5+'0178 -CS. TAQUARAL'!E5+'0179 -CS. 31 DE MARCO'!E5+'0180-CS. SAO QUIRINO'!E5+'0181-CS. JOAQUIM EGIDIO'!E5+'0182- CS COSTA E SILVA'!E5+'0184-CARLOS GOMES'!E5+'0185-CS. BOA ESPERANCA'!E5+'0186- CRI'!E5+'caps III - esperança'!E5</f>
        <v>0</v>
      </c>
      <c r="F5" s="5">
        <f>'066-CEVI'!F5+'069 - CAPS CRIAD'!F5+'074-CS. CENTRO'!F5+'0170-DISTRITO  LESTE'!F5+'0171-PS Centro'!F5+'0172- SAD LESTE'!F5+'0175-VISA LESTE'!F5+'0176-CS.ANTONIO COSTA-CONCEICAO'!F5+'0177-CS. SOUSAS'!F5+'0178 -CS. TAQUARAL'!F5+'0179 -CS. 31 DE MARCO'!F5+'0180-CS. SAO QUIRINO'!F5+'0181-CS. JOAQUIM EGIDIO'!F5+'0182- CS COSTA E SILVA'!F5+'0184-CARLOS GOMES'!F5+'0185-CS. BOA ESPERANCA'!F5+'0186- CRI'!F5+'caps III - esperança'!F5</f>
        <v>0</v>
      </c>
      <c r="G5" s="5">
        <f>'066-CEVI'!G5+'069 - CAPS CRIAD'!G5+'074-CS. CENTRO'!G5+'0170-DISTRITO  LESTE'!G5+'0171-PS Centro'!G5+'0172- SAD LESTE'!G5+'0175-VISA LESTE'!G5+'0176-CS.ANTONIO COSTA-CONCEICAO'!G5+'0177-CS. SOUSAS'!G5+'0178 -CS. TAQUARAL'!G5+'0179 -CS. 31 DE MARCO'!G5+'0180-CS. SAO QUIRINO'!G5+'0181-CS. JOAQUIM EGIDIO'!G5+'0182- CS COSTA E SILVA'!G5+'0184-CARLOS GOMES'!G5+'0185-CS. BOA ESPERANCA'!G5+'0186- CRI'!G5+'caps III - esperança'!G5</f>
        <v>0</v>
      </c>
      <c r="H5" s="5">
        <f>'066-CEVI'!H5+'069 - CAPS CRIAD'!H5+'074-CS. CENTRO'!H5+'0170-DISTRITO  LESTE'!H5+'0171-PS Centro'!H5+'0172- SAD LESTE'!H5+'0175-VISA LESTE'!H5+'0176-CS.ANTONIO COSTA-CONCEICAO'!H5+'0177-CS. SOUSAS'!H5+'0178 -CS. TAQUARAL'!H5+'0179 -CS. 31 DE MARCO'!H5+'0180-CS. SAO QUIRINO'!H5+'0181-CS. JOAQUIM EGIDIO'!H5+'0182- CS COSTA E SILVA'!H5+'0184-CARLOS GOMES'!H5+'0185-CS. BOA ESPERANCA'!H5+'0186- CRI'!H5+'caps III - esperança'!H5</f>
        <v>0</v>
      </c>
      <c r="I5" s="5">
        <f>'066-CEVI'!I5+'069 - CAPS CRIAD'!I5+'074-CS. CENTRO'!I5+'0170-DISTRITO  LESTE'!I5+'0171-PS Centro'!I5+'0172- SAD LESTE'!I5+'0175-VISA LESTE'!I5+'0176-CS.ANTONIO COSTA-CONCEICAO'!I5+'0177-CS. SOUSAS'!I5+'0178 -CS. TAQUARAL'!I5+'0179 -CS. 31 DE MARCO'!I5+'0180-CS. SAO QUIRINO'!I5+'0181-CS. JOAQUIM EGIDIO'!I5+'0182- CS COSTA E SILVA'!I5+'0184-CARLOS GOMES'!I5+'0185-CS. BOA ESPERANCA'!I5+'0186- CRI'!I5+'caps III - esperança'!I5</f>
        <v>0</v>
      </c>
      <c r="J5" s="5">
        <f>'066-CEVI'!J5+'069 - CAPS CRIAD'!J5+'074-CS. CENTRO'!J5+'0170-DISTRITO  LESTE'!J5+'0171-PS Centro'!J5+'0172- SAD LESTE'!J5+'0175-VISA LESTE'!J5+'0176-CS.ANTONIO COSTA-CONCEICAO'!J5+'0177-CS. SOUSAS'!J5+'0178 -CS. TAQUARAL'!J5+'0179 -CS. 31 DE MARCO'!J5+'0180-CS. SAO QUIRINO'!J5+'0181-CS. JOAQUIM EGIDIO'!J5+'0182- CS COSTA E SILVA'!J5+'0184-CARLOS GOMES'!J5+'0185-CS. BOA ESPERANCA'!J5+'0186- CRI'!J5+'caps III - esperança'!J5</f>
        <v>0</v>
      </c>
      <c r="K5" s="5">
        <f>'066-CEVI'!K5+'069 - CAPS CRIAD'!K5+'074-CS. CENTRO'!K5+'0170-DISTRITO  LESTE'!K5+'0171-PS Centro'!K5+'0172- SAD LESTE'!K5+'0175-VISA LESTE'!K5+'0176-CS.ANTONIO COSTA-CONCEICAO'!K5+'0177-CS. SOUSAS'!K5+'0178 -CS. TAQUARAL'!K5+'0179 -CS. 31 DE MARCO'!K5+'0180-CS. SAO QUIRINO'!K5+'0181-CS. JOAQUIM EGIDIO'!K5+'0182- CS COSTA E SILVA'!K5+'0184-CARLOS GOMES'!K5+'0185-CS. BOA ESPERANCA'!K5+'0186- CRI'!K5+'caps III - esperança'!K5</f>
        <v>0</v>
      </c>
      <c r="L5" s="5">
        <f>'066-CEVI'!L5+'069 - CAPS CRIAD'!L5+'074-CS. CENTRO'!L5+'0170-DISTRITO  LESTE'!L5+'0171-PS Centro'!L5+'0172- SAD LESTE'!L5+'0175-VISA LESTE'!L5+'0176-CS.ANTONIO COSTA-CONCEICAO'!L5+'0177-CS. SOUSAS'!L5+'0178 -CS. TAQUARAL'!L5+'0179 -CS. 31 DE MARCO'!L5+'0180-CS. SAO QUIRINO'!L5+'0181-CS. JOAQUIM EGIDIO'!L5+'0182- CS COSTA E SILVA'!L5+'0184-CARLOS GOMES'!L5+'0185-CS. BOA ESPERANCA'!L5+'0186- CRI'!L5+'caps III - esperança'!L5</f>
        <v>0</v>
      </c>
      <c r="M5" s="5">
        <f>'066-CEVI'!M5+'069 - CAPS CRIAD'!M5+'074-CS. CENTRO'!M5+'0170-DISTRITO  LESTE'!M5+'0171-PS Centro'!M5+'0172- SAD LESTE'!M5+'0175-VISA LESTE'!M5+'0176-CS.ANTONIO COSTA-CONCEICAO'!M5+'0177-CS. SOUSAS'!M5+'0178 -CS. TAQUARAL'!M5+'0179 -CS. 31 DE MARCO'!M5+'0180-CS. SAO QUIRINO'!M5+'0181-CS. JOAQUIM EGIDIO'!M5+'0182- CS COSTA E SILVA'!M5+'0184-CARLOS GOMES'!M5+'0185-CS. BOA ESPERANCA'!M5+'0186- CRI'!M5+'caps III - esperança'!M5</f>
        <v>0</v>
      </c>
      <c r="N5" s="5">
        <f>'066-CEVI'!N5+'069 - CAPS CRIAD'!N5+'074-CS. CENTRO'!N5+'0170-DISTRITO  LESTE'!N5+'0171-PS Centro'!N5+'0172- SAD LESTE'!N5+'0175-VISA LESTE'!N5+'0176-CS.ANTONIO COSTA-CONCEICAO'!N5+'0177-CS. SOUSAS'!N5+'0178 -CS. TAQUARAL'!N5+'0179 -CS. 31 DE MARCO'!N5+'0180-CS. SAO QUIRINO'!N5+'0181-CS. JOAQUIM EGIDIO'!N5+'0182- CS COSTA E SILVA'!N5+'0184-CARLOS GOMES'!N5+'0185-CS. BOA ESPERANCA'!N5+'0186- CRI'!N5+'caps III - esperança'!N5</f>
        <v>0</v>
      </c>
    </row>
    <row r="6" spans="2:14" ht="12.75">
      <c r="B6" s="3" t="s">
        <v>5</v>
      </c>
      <c r="C6" s="5">
        <f>'066-CEVI'!C6+'069 - CAPS CRIAD'!C6+'074-CS. CENTRO'!C6+'0170-DISTRITO  LESTE'!C6+'0171-PS Centro'!C6+'0172- SAD LESTE'!C6+'0175-VISA LESTE'!C6+'0176-CS.ANTONIO COSTA-CONCEICAO'!C6+'0177-CS. SOUSAS'!C6+'0178 -CS. TAQUARAL'!C6+'0179 -CS. 31 DE MARCO'!C6+'0180-CS. SAO QUIRINO'!C6+'0181-CS. JOAQUIM EGIDIO'!C6+'0182- CS COSTA E SILVA'!C6+'0184-CARLOS GOMES'!C6+'0185-CS. BOA ESPERANCA'!C6+'0186- CRI'!C6+'caps III - esperança'!C6</f>
        <v>0</v>
      </c>
      <c r="D6" s="5">
        <f>'066-CEVI'!D6+'069 - CAPS CRIAD'!D6+'074-CS. CENTRO'!D6+'0170-DISTRITO  LESTE'!D6+'0171-PS Centro'!D6+'0172- SAD LESTE'!D6+'0175-VISA LESTE'!D6+'0176-CS.ANTONIO COSTA-CONCEICAO'!D6+'0177-CS. SOUSAS'!D6+'0178 -CS. TAQUARAL'!D6+'0179 -CS. 31 DE MARCO'!D6+'0180-CS. SAO QUIRINO'!D6+'0181-CS. JOAQUIM EGIDIO'!D6+'0182- CS COSTA E SILVA'!D6+'0184-CARLOS GOMES'!D6+'0185-CS. BOA ESPERANCA'!D6+'0186- CRI'!D6+'caps III - esperança'!D6</f>
        <v>0</v>
      </c>
      <c r="E6" s="5">
        <f>'066-CEVI'!E6+'069 - CAPS CRIAD'!E6+'074-CS. CENTRO'!E6+'0170-DISTRITO  LESTE'!E6+'0171-PS Centro'!E6+'0172- SAD LESTE'!E6+'0175-VISA LESTE'!E6+'0176-CS.ANTONIO COSTA-CONCEICAO'!E6+'0177-CS. SOUSAS'!E6+'0178 -CS. TAQUARAL'!E6+'0179 -CS. 31 DE MARCO'!E6+'0180-CS. SAO QUIRINO'!E6+'0181-CS. JOAQUIM EGIDIO'!E6+'0182- CS COSTA E SILVA'!E6+'0184-CARLOS GOMES'!E6+'0185-CS. BOA ESPERANCA'!E6+'0186- CRI'!E6+'caps III - esperança'!E6</f>
        <v>0</v>
      </c>
      <c r="F6" s="5">
        <f>'066-CEVI'!F6+'069 - CAPS CRIAD'!F6+'074-CS. CENTRO'!F6+'0170-DISTRITO  LESTE'!F6+'0171-PS Centro'!F6+'0172- SAD LESTE'!F6+'0175-VISA LESTE'!F6+'0176-CS.ANTONIO COSTA-CONCEICAO'!F6+'0177-CS. SOUSAS'!F6+'0178 -CS. TAQUARAL'!F6+'0179 -CS. 31 DE MARCO'!F6+'0180-CS. SAO QUIRINO'!F6+'0181-CS. JOAQUIM EGIDIO'!F6+'0182- CS COSTA E SILVA'!F6+'0184-CARLOS GOMES'!F6+'0185-CS. BOA ESPERANCA'!F6+'0186- CRI'!F6+'caps III - esperança'!F6</f>
        <v>0</v>
      </c>
      <c r="G6" s="5">
        <f>'066-CEVI'!G6+'069 - CAPS CRIAD'!G6+'074-CS. CENTRO'!G6+'0170-DISTRITO  LESTE'!G6+'0171-PS Centro'!G6+'0172- SAD LESTE'!G6+'0175-VISA LESTE'!G6+'0176-CS.ANTONIO COSTA-CONCEICAO'!G6+'0177-CS. SOUSAS'!G6+'0178 -CS. TAQUARAL'!G6+'0179 -CS. 31 DE MARCO'!G6+'0180-CS. SAO QUIRINO'!G6+'0181-CS. JOAQUIM EGIDIO'!G6+'0182- CS COSTA E SILVA'!G6+'0184-CARLOS GOMES'!G6+'0185-CS. BOA ESPERANCA'!G6+'0186- CRI'!G6+'caps III - esperança'!G6</f>
        <v>0</v>
      </c>
      <c r="H6" s="5">
        <f>'066-CEVI'!H6+'069 - CAPS CRIAD'!H6+'074-CS. CENTRO'!H6+'0170-DISTRITO  LESTE'!H6+'0171-PS Centro'!H6+'0172- SAD LESTE'!H6+'0175-VISA LESTE'!H6+'0176-CS.ANTONIO COSTA-CONCEICAO'!H6+'0177-CS. SOUSAS'!H6+'0178 -CS. TAQUARAL'!H6+'0179 -CS. 31 DE MARCO'!H6+'0180-CS. SAO QUIRINO'!H6+'0181-CS. JOAQUIM EGIDIO'!H6+'0182- CS COSTA E SILVA'!H6+'0184-CARLOS GOMES'!H6+'0185-CS. BOA ESPERANCA'!H6+'0186- CRI'!H6+'caps III - esperança'!H6</f>
        <v>0</v>
      </c>
      <c r="I6" s="5">
        <f>'066-CEVI'!I6+'069 - CAPS CRIAD'!I6+'074-CS. CENTRO'!I6+'0170-DISTRITO  LESTE'!I6+'0171-PS Centro'!I6+'0172- SAD LESTE'!I6+'0175-VISA LESTE'!I6+'0176-CS.ANTONIO COSTA-CONCEICAO'!I6+'0177-CS. SOUSAS'!I6+'0178 -CS. TAQUARAL'!I6+'0179 -CS. 31 DE MARCO'!I6+'0180-CS. SAO QUIRINO'!I6+'0181-CS. JOAQUIM EGIDIO'!I6+'0182- CS COSTA E SILVA'!I6+'0184-CARLOS GOMES'!I6+'0185-CS. BOA ESPERANCA'!I6+'0186- CRI'!I6+'caps III - esperança'!I6</f>
        <v>0</v>
      </c>
      <c r="J6" s="5">
        <f>'066-CEVI'!J6+'069 - CAPS CRIAD'!J6+'074-CS. CENTRO'!J6+'0170-DISTRITO  LESTE'!J6+'0171-PS Centro'!J6+'0172- SAD LESTE'!J6+'0175-VISA LESTE'!J6+'0176-CS.ANTONIO COSTA-CONCEICAO'!J6+'0177-CS. SOUSAS'!J6+'0178 -CS. TAQUARAL'!J6+'0179 -CS. 31 DE MARCO'!J6+'0180-CS. SAO QUIRINO'!J6+'0181-CS. JOAQUIM EGIDIO'!J6+'0182- CS COSTA E SILVA'!J6+'0184-CARLOS GOMES'!J6+'0185-CS. BOA ESPERANCA'!J6+'0186- CRI'!J6+'caps III - esperança'!J6</f>
        <v>0</v>
      </c>
      <c r="K6" s="5">
        <f>'066-CEVI'!K6+'069 - CAPS CRIAD'!K6+'074-CS. CENTRO'!K6+'0170-DISTRITO  LESTE'!K6+'0171-PS Centro'!K6+'0172- SAD LESTE'!K6+'0175-VISA LESTE'!K6+'0176-CS.ANTONIO COSTA-CONCEICAO'!K6+'0177-CS. SOUSAS'!K6+'0178 -CS. TAQUARAL'!K6+'0179 -CS. 31 DE MARCO'!K6+'0180-CS. SAO QUIRINO'!K6+'0181-CS. JOAQUIM EGIDIO'!K6+'0182- CS COSTA E SILVA'!K6+'0184-CARLOS GOMES'!K6+'0185-CS. BOA ESPERANCA'!K6+'0186- CRI'!K6+'caps III - esperança'!K6</f>
        <v>0</v>
      </c>
      <c r="L6" s="5">
        <f>'066-CEVI'!L6+'069 - CAPS CRIAD'!L6+'074-CS. CENTRO'!L6+'0170-DISTRITO  LESTE'!L6+'0171-PS Centro'!L6+'0172- SAD LESTE'!L6+'0175-VISA LESTE'!L6+'0176-CS.ANTONIO COSTA-CONCEICAO'!L6+'0177-CS. SOUSAS'!L6+'0178 -CS. TAQUARAL'!L6+'0179 -CS. 31 DE MARCO'!L6+'0180-CS. SAO QUIRINO'!L6+'0181-CS. JOAQUIM EGIDIO'!L6+'0182- CS COSTA E SILVA'!L6+'0184-CARLOS GOMES'!L6+'0185-CS. BOA ESPERANCA'!L6+'0186- CRI'!L6+'caps III - esperança'!L6</f>
        <v>0</v>
      </c>
      <c r="M6" s="5">
        <f>'066-CEVI'!M6+'069 - CAPS CRIAD'!M6+'074-CS. CENTRO'!M6+'0170-DISTRITO  LESTE'!M6+'0171-PS Centro'!M6+'0172- SAD LESTE'!M6+'0175-VISA LESTE'!M6+'0176-CS.ANTONIO COSTA-CONCEICAO'!M6+'0177-CS. SOUSAS'!M6+'0178 -CS. TAQUARAL'!M6+'0179 -CS. 31 DE MARCO'!M6+'0180-CS. SAO QUIRINO'!M6+'0181-CS. JOAQUIM EGIDIO'!M6+'0182- CS COSTA E SILVA'!M6+'0184-CARLOS GOMES'!M6+'0185-CS. BOA ESPERANCA'!M6+'0186- CRI'!M6+'caps III - esperança'!M6</f>
        <v>0</v>
      </c>
      <c r="N6" s="5">
        <f>'066-CEVI'!N6+'069 - CAPS CRIAD'!N6+'074-CS. CENTRO'!N6+'0170-DISTRITO  LESTE'!N6+'0171-PS Centro'!N6+'0172- SAD LESTE'!N6+'0175-VISA LESTE'!N6+'0176-CS.ANTONIO COSTA-CONCEICAO'!N6+'0177-CS. SOUSAS'!N6+'0178 -CS. TAQUARAL'!N6+'0179 -CS. 31 DE MARCO'!N6+'0180-CS. SAO QUIRINO'!N6+'0181-CS. JOAQUIM EGIDIO'!N6+'0182- CS COSTA E SILVA'!N6+'0184-CARLOS GOMES'!N6+'0185-CS. BOA ESPERANCA'!N6+'0186- CRI'!N6+'caps III - esperança'!N6</f>
        <v>0</v>
      </c>
    </row>
    <row r="7" spans="2:14" ht="12.75">
      <c r="B7" s="3" t="s">
        <v>6</v>
      </c>
      <c r="C7" s="5">
        <f>'066-CEVI'!C7+'069 - CAPS CRIAD'!C7+'074-CS. CENTRO'!C7+'0170-DISTRITO  LESTE'!C7+'0171-PS Centro'!C7+'0172- SAD LESTE'!C7+'0175-VISA LESTE'!C7+'0176-CS.ANTONIO COSTA-CONCEICAO'!C7+'0177-CS. SOUSAS'!C7+'0178 -CS. TAQUARAL'!C7+'0179 -CS. 31 DE MARCO'!C7+'0180-CS. SAO QUIRINO'!C7+'0181-CS. JOAQUIM EGIDIO'!C7+'0182- CS COSTA E SILVA'!C7+'0184-CARLOS GOMES'!C7+'0185-CS. BOA ESPERANCA'!C7+'0186- CRI'!C7+'caps III - esperança'!C7</f>
        <v>0</v>
      </c>
      <c r="D7" s="5">
        <f>'066-CEVI'!D7+'069 - CAPS CRIAD'!D7+'074-CS. CENTRO'!D7+'0170-DISTRITO  LESTE'!D7+'0171-PS Centro'!D7+'0172- SAD LESTE'!D7+'0175-VISA LESTE'!D7+'0176-CS.ANTONIO COSTA-CONCEICAO'!D7+'0177-CS. SOUSAS'!D7+'0178 -CS. TAQUARAL'!D7+'0179 -CS. 31 DE MARCO'!D7+'0180-CS. SAO QUIRINO'!D7+'0181-CS. JOAQUIM EGIDIO'!D7+'0182- CS COSTA E SILVA'!D7+'0184-CARLOS GOMES'!D7+'0185-CS. BOA ESPERANCA'!D7+'0186- CRI'!D7+'caps III - esperança'!D7</f>
        <v>701.4192417104</v>
      </c>
      <c r="E7" s="5">
        <f>'066-CEVI'!E7+'069 - CAPS CRIAD'!E7+'074-CS. CENTRO'!E7+'0170-DISTRITO  LESTE'!E7+'0171-PS Centro'!E7+'0172- SAD LESTE'!E7+'0175-VISA LESTE'!E7+'0176-CS.ANTONIO COSTA-CONCEICAO'!E7+'0177-CS. SOUSAS'!E7+'0178 -CS. TAQUARAL'!E7+'0179 -CS. 31 DE MARCO'!E7+'0180-CS. SAO QUIRINO'!E7+'0181-CS. JOAQUIM EGIDIO'!E7+'0182- CS COSTA E SILVA'!E7+'0184-CARLOS GOMES'!E7+'0185-CS. BOA ESPERANCA'!E7+'0186- CRI'!E7+'caps III - esperança'!E7</f>
        <v>0</v>
      </c>
      <c r="F7" s="5">
        <f>'066-CEVI'!F7+'069 - CAPS CRIAD'!F7+'074-CS. CENTRO'!F7+'0170-DISTRITO  LESTE'!F7+'0171-PS Centro'!F7+'0172- SAD LESTE'!F7+'0175-VISA LESTE'!F7+'0176-CS.ANTONIO COSTA-CONCEICAO'!F7+'0177-CS. SOUSAS'!F7+'0178 -CS. TAQUARAL'!F7+'0179 -CS. 31 DE MARCO'!F7+'0180-CS. SAO QUIRINO'!F7+'0181-CS. JOAQUIM EGIDIO'!F7+'0182- CS COSTA E SILVA'!F7+'0184-CARLOS GOMES'!F7+'0185-CS. BOA ESPERANCA'!F7+'0186- CRI'!F7+'caps III - esperança'!F7</f>
        <v>2038.5832312046</v>
      </c>
      <c r="G7" s="5">
        <f>'066-CEVI'!G7+'069 - CAPS CRIAD'!G7+'074-CS. CENTRO'!G7+'0170-DISTRITO  LESTE'!G7+'0171-PS Centro'!G7+'0172- SAD LESTE'!G7+'0175-VISA LESTE'!G7+'0176-CS.ANTONIO COSTA-CONCEICAO'!G7+'0177-CS. SOUSAS'!G7+'0178 -CS. TAQUARAL'!G7+'0179 -CS. 31 DE MARCO'!G7+'0180-CS. SAO QUIRINO'!G7+'0181-CS. JOAQUIM EGIDIO'!G7+'0182- CS COSTA E SILVA'!G7+'0184-CARLOS GOMES'!G7+'0185-CS. BOA ESPERANCA'!G7+'0186- CRI'!G7+'caps III - esperança'!G7</f>
        <v>0</v>
      </c>
      <c r="H7" s="5">
        <f>'066-CEVI'!H7+'069 - CAPS CRIAD'!H7+'074-CS. CENTRO'!H7+'0170-DISTRITO  LESTE'!H7+'0171-PS Centro'!H7+'0172- SAD LESTE'!H7+'0175-VISA LESTE'!H7+'0176-CS.ANTONIO COSTA-CONCEICAO'!H7+'0177-CS. SOUSAS'!H7+'0178 -CS. TAQUARAL'!H7+'0179 -CS. 31 DE MARCO'!H7+'0180-CS. SAO QUIRINO'!H7+'0181-CS. JOAQUIM EGIDIO'!H7+'0182- CS COSTA E SILVA'!H7+'0184-CARLOS GOMES'!H7+'0185-CS. BOA ESPERANCA'!H7+'0186- CRI'!H7+'caps III - esperança'!H7</f>
        <v>2678.3748468069</v>
      </c>
      <c r="I7" s="5">
        <f>'066-CEVI'!I7+'069 - CAPS CRIAD'!I7+'074-CS. CENTRO'!I7+'0170-DISTRITO  LESTE'!I7+'0171-PS Centro'!I7+'0172- SAD LESTE'!I7+'0175-VISA LESTE'!I7+'0176-CS.ANTONIO COSTA-CONCEICAO'!I7+'0177-CS. SOUSAS'!I7+'0178 -CS. TAQUARAL'!I7+'0179 -CS. 31 DE MARCO'!I7+'0180-CS. SAO QUIRINO'!I7+'0181-CS. JOAQUIM EGIDIO'!I7+'0182- CS COSTA E SILVA'!I7+'0184-CARLOS GOMES'!I7+'0185-CS. BOA ESPERANCA'!I7+'0186- CRI'!I7+'caps III - esperança'!I7</f>
        <v>3519.0671499645996</v>
      </c>
      <c r="J7" s="5">
        <f>'066-CEVI'!J7+'069 - CAPS CRIAD'!J7+'074-CS. CENTRO'!J7+'0170-DISTRITO  LESTE'!J7+'0171-PS Centro'!J7+'0172- SAD LESTE'!J7+'0175-VISA LESTE'!J7+'0176-CS.ANTONIO COSTA-CONCEICAO'!J7+'0177-CS. SOUSAS'!J7+'0178 -CS. TAQUARAL'!J7+'0179 -CS. 31 DE MARCO'!J7+'0180-CS. SAO QUIRINO'!J7+'0181-CS. JOAQUIM EGIDIO'!J7+'0182- CS COSTA E SILVA'!J7+'0184-CARLOS GOMES'!J7+'0185-CS. BOA ESPERANCA'!J7+'0186- CRI'!J7+'caps III - esperança'!J7</f>
        <v>0</v>
      </c>
      <c r="K7" s="5">
        <f>'066-CEVI'!K7+'069 - CAPS CRIAD'!K7+'074-CS. CENTRO'!K7+'0170-DISTRITO  LESTE'!K7+'0171-PS Centro'!K7+'0172- SAD LESTE'!K7+'0175-VISA LESTE'!K7+'0176-CS.ANTONIO COSTA-CONCEICAO'!K7+'0177-CS. SOUSAS'!K7+'0178 -CS. TAQUARAL'!K7+'0179 -CS. 31 DE MARCO'!K7+'0180-CS. SAO QUIRINO'!K7+'0181-CS. JOAQUIM EGIDIO'!K7+'0182- CS COSTA E SILVA'!K7+'0184-CARLOS GOMES'!K7+'0185-CS. BOA ESPERANCA'!K7+'0186- CRI'!K7+'caps III - esperança'!K7</f>
        <v>172.2</v>
      </c>
      <c r="L7" s="5">
        <f>'066-CEVI'!L7+'069 - CAPS CRIAD'!L7+'074-CS. CENTRO'!L7+'0170-DISTRITO  LESTE'!L7+'0171-PS Centro'!L7+'0172- SAD LESTE'!L7+'0175-VISA LESTE'!L7+'0176-CS.ANTONIO COSTA-CONCEICAO'!L7+'0177-CS. SOUSAS'!L7+'0178 -CS. TAQUARAL'!L7+'0179 -CS. 31 DE MARCO'!L7+'0180-CS. SAO QUIRINO'!L7+'0181-CS. JOAQUIM EGIDIO'!L7+'0182- CS COSTA E SILVA'!L7+'0184-CARLOS GOMES'!L7+'0185-CS. BOA ESPERANCA'!L7+'0186- CRI'!L7+'caps III - esperança'!L7</f>
        <v>212.5867149965</v>
      </c>
      <c r="M7" s="5">
        <f>'066-CEVI'!M7+'069 - CAPS CRIAD'!M7+'074-CS. CENTRO'!M7+'0170-DISTRITO  LESTE'!M7+'0171-PS Centro'!M7+'0172- SAD LESTE'!M7+'0175-VISA LESTE'!M7+'0176-CS.ANTONIO COSTA-CONCEICAO'!M7+'0177-CS. SOUSAS'!M7+'0178 -CS. TAQUARAL'!M7+'0179 -CS. 31 DE MARCO'!M7+'0180-CS. SAO QUIRINO'!M7+'0181-CS. JOAQUIM EGIDIO'!M7+'0182- CS COSTA E SILVA'!M7+'0184-CARLOS GOMES'!M7+'0185-CS. BOA ESPERANCA'!M7+'0186- CRI'!M7+'caps III - esperança'!M7</f>
        <v>0</v>
      </c>
      <c r="N7" s="5">
        <f>'066-CEVI'!N7+'069 - CAPS CRIAD'!N7+'074-CS. CENTRO'!N7+'0170-DISTRITO  LESTE'!N7+'0171-PS Centro'!N7+'0172- SAD LESTE'!N7+'0175-VISA LESTE'!N7+'0176-CS.ANTONIO COSTA-CONCEICAO'!N7+'0177-CS. SOUSAS'!N7+'0178 -CS. TAQUARAL'!N7+'0179 -CS. 31 DE MARCO'!N7+'0180-CS. SAO QUIRINO'!N7+'0181-CS. JOAQUIM EGIDIO'!N7+'0182- CS COSTA E SILVA'!N7+'0184-CARLOS GOMES'!N7+'0185-CS. BOA ESPERANCA'!N7+'0186- CRI'!N7+'caps III - esperança'!N7</f>
        <v>1785.5832312046</v>
      </c>
    </row>
    <row r="8" spans="2:14" ht="12.75">
      <c r="B8" s="3" t="s">
        <v>7</v>
      </c>
      <c r="C8" s="5">
        <f>'066-CEVI'!C8+'069 - CAPS CRIAD'!C8+'074-CS. CENTRO'!C8+'0170-DISTRITO  LESTE'!C8+'0171-PS Centro'!C8+'0172- SAD LESTE'!C8+'0175-VISA LESTE'!C8+'0176-CS.ANTONIO COSTA-CONCEICAO'!C8+'0177-CS. SOUSAS'!C8+'0178 -CS. TAQUARAL'!C8+'0179 -CS. 31 DE MARCO'!C8+'0180-CS. SAO QUIRINO'!C8+'0181-CS. JOAQUIM EGIDIO'!C8+'0182- CS COSTA E SILVA'!C8+'0184-CARLOS GOMES'!C8+'0185-CS. BOA ESPERANCA'!C8+'0186- CRI'!C8+'caps III - esperança'!C8</f>
        <v>0</v>
      </c>
      <c r="D8" s="5">
        <f>'066-CEVI'!D8+'069 - CAPS CRIAD'!D8+'074-CS. CENTRO'!D8+'0170-DISTRITO  LESTE'!D8+'0171-PS Centro'!D8+'0172- SAD LESTE'!D8+'0175-VISA LESTE'!D8+'0176-CS.ANTONIO COSTA-CONCEICAO'!D8+'0177-CS. SOUSAS'!D8+'0178 -CS. TAQUARAL'!D8+'0179 -CS. 31 DE MARCO'!D8+'0180-CS. SAO QUIRINO'!D8+'0181-CS. JOAQUIM EGIDIO'!D8+'0182- CS COSTA E SILVA'!D8+'0184-CARLOS GOMES'!D8+'0185-CS. BOA ESPERANCA'!D8+'0186- CRI'!D8+'caps III - esperança'!D8</f>
        <v>0</v>
      </c>
      <c r="E8" s="5">
        <f>'066-CEVI'!E8+'069 - CAPS CRIAD'!E8+'074-CS. CENTRO'!E8+'0170-DISTRITO  LESTE'!E8+'0171-PS Centro'!E8+'0172- SAD LESTE'!E8+'0175-VISA LESTE'!E8+'0176-CS.ANTONIO COSTA-CONCEICAO'!E8+'0177-CS. SOUSAS'!E8+'0178 -CS. TAQUARAL'!E8+'0179 -CS. 31 DE MARCO'!E8+'0180-CS. SAO QUIRINO'!E8+'0181-CS. JOAQUIM EGIDIO'!E8+'0182- CS COSTA E SILVA'!E8+'0184-CARLOS GOMES'!E8+'0185-CS. BOA ESPERANCA'!E8+'0186- CRI'!E8+'caps III - esperança'!E8</f>
        <v>0</v>
      </c>
      <c r="F8" s="5">
        <f>'066-CEVI'!F8+'069 - CAPS CRIAD'!F8+'074-CS. CENTRO'!F8+'0170-DISTRITO  LESTE'!F8+'0171-PS Centro'!F8+'0172- SAD LESTE'!F8+'0175-VISA LESTE'!F8+'0176-CS.ANTONIO COSTA-CONCEICAO'!F8+'0177-CS. SOUSAS'!F8+'0178 -CS. TAQUARAL'!F8+'0179 -CS. 31 DE MARCO'!F8+'0180-CS. SAO QUIRINO'!F8+'0181-CS. JOAQUIM EGIDIO'!F8+'0182- CS COSTA E SILVA'!F8+'0184-CARLOS GOMES'!F8+'0185-CS. BOA ESPERANCA'!F8+'0186- CRI'!F8+'caps III - esperança'!F8</f>
        <v>0</v>
      </c>
      <c r="G8" s="5">
        <f>'066-CEVI'!G8+'069 - CAPS CRIAD'!G8+'074-CS. CENTRO'!G8+'0170-DISTRITO  LESTE'!G8+'0171-PS Centro'!G8+'0172- SAD LESTE'!G8+'0175-VISA LESTE'!G8+'0176-CS.ANTONIO COSTA-CONCEICAO'!G8+'0177-CS. SOUSAS'!G8+'0178 -CS. TAQUARAL'!G8+'0179 -CS. 31 DE MARCO'!G8+'0180-CS. SAO QUIRINO'!G8+'0181-CS. JOAQUIM EGIDIO'!G8+'0182- CS COSTA E SILVA'!G8+'0184-CARLOS GOMES'!G8+'0185-CS. BOA ESPERANCA'!G8+'0186- CRI'!G8+'caps III - esperança'!G8</f>
        <v>0</v>
      </c>
      <c r="H8" s="5">
        <f>'066-CEVI'!H8+'069 - CAPS CRIAD'!H8+'074-CS. CENTRO'!H8+'0170-DISTRITO  LESTE'!H8+'0171-PS Centro'!H8+'0172- SAD LESTE'!H8+'0175-VISA LESTE'!H8+'0176-CS.ANTONIO COSTA-CONCEICAO'!H8+'0177-CS. SOUSAS'!H8+'0178 -CS. TAQUARAL'!H8+'0179 -CS. 31 DE MARCO'!H8+'0180-CS. SAO QUIRINO'!H8+'0181-CS. JOAQUIM EGIDIO'!H8+'0182- CS COSTA E SILVA'!H8+'0184-CARLOS GOMES'!H8+'0185-CS. BOA ESPERANCA'!H8+'0186- CRI'!H8+'caps III - esperança'!H8</f>
        <v>0</v>
      </c>
      <c r="I8" s="5">
        <f>'066-CEVI'!I8+'069 - CAPS CRIAD'!I8+'074-CS. CENTRO'!I8+'0170-DISTRITO  LESTE'!I8+'0171-PS Centro'!I8+'0172- SAD LESTE'!I8+'0175-VISA LESTE'!I8+'0176-CS.ANTONIO COSTA-CONCEICAO'!I8+'0177-CS. SOUSAS'!I8+'0178 -CS. TAQUARAL'!I8+'0179 -CS. 31 DE MARCO'!I8+'0180-CS. SAO QUIRINO'!I8+'0181-CS. JOAQUIM EGIDIO'!I8+'0182- CS COSTA E SILVA'!I8+'0184-CARLOS GOMES'!I8+'0185-CS. BOA ESPERANCA'!I8+'0186- CRI'!I8+'caps III - esperança'!I8</f>
        <v>0</v>
      </c>
      <c r="J8" s="5">
        <f>'066-CEVI'!J8+'069 - CAPS CRIAD'!J8+'074-CS. CENTRO'!J8+'0170-DISTRITO  LESTE'!J8+'0171-PS Centro'!J8+'0172- SAD LESTE'!J8+'0175-VISA LESTE'!J8+'0176-CS.ANTONIO COSTA-CONCEICAO'!J8+'0177-CS. SOUSAS'!J8+'0178 -CS. TAQUARAL'!J8+'0179 -CS. 31 DE MARCO'!J8+'0180-CS. SAO QUIRINO'!J8+'0181-CS. JOAQUIM EGIDIO'!J8+'0182- CS COSTA E SILVA'!J8+'0184-CARLOS GOMES'!J8+'0185-CS. BOA ESPERANCA'!J8+'0186- CRI'!J8+'caps III - esperança'!J8</f>
        <v>0</v>
      </c>
      <c r="K8" s="5">
        <f>'066-CEVI'!K8+'069 - CAPS CRIAD'!K8+'074-CS. CENTRO'!K8+'0170-DISTRITO  LESTE'!K8+'0171-PS Centro'!K8+'0172- SAD LESTE'!K8+'0175-VISA LESTE'!K8+'0176-CS.ANTONIO COSTA-CONCEICAO'!K8+'0177-CS. SOUSAS'!K8+'0178 -CS. TAQUARAL'!K8+'0179 -CS. 31 DE MARCO'!K8+'0180-CS. SAO QUIRINO'!K8+'0181-CS. JOAQUIM EGIDIO'!K8+'0182- CS COSTA E SILVA'!K8+'0184-CARLOS GOMES'!K8+'0185-CS. BOA ESPERANCA'!K8+'0186- CRI'!K8+'caps III - esperança'!K8</f>
        <v>0</v>
      </c>
      <c r="L8" s="5">
        <f>'066-CEVI'!L8+'069 - CAPS CRIAD'!L8+'074-CS. CENTRO'!L8+'0170-DISTRITO  LESTE'!L8+'0171-PS Centro'!L8+'0172- SAD LESTE'!L8+'0175-VISA LESTE'!L8+'0176-CS.ANTONIO COSTA-CONCEICAO'!L8+'0177-CS. SOUSAS'!L8+'0178 -CS. TAQUARAL'!L8+'0179 -CS. 31 DE MARCO'!L8+'0180-CS. SAO QUIRINO'!L8+'0181-CS. JOAQUIM EGIDIO'!L8+'0182- CS COSTA E SILVA'!L8+'0184-CARLOS GOMES'!L8+'0185-CS. BOA ESPERANCA'!L8+'0186- CRI'!L8+'caps III - esperança'!L8</f>
        <v>0</v>
      </c>
      <c r="M8" s="5">
        <f>'066-CEVI'!M8+'069 - CAPS CRIAD'!M8+'074-CS. CENTRO'!M8+'0170-DISTRITO  LESTE'!M8+'0171-PS Centro'!M8+'0172- SAD LESTE'!M8+'0175-VISA LESTE'!M8+'0176-CS.ANTONIO COSTA-CONCEICAO'!M8+'0177-CS. SOUSAS'!M8+'0178 -CS. TAQUARAL'!M8+'0179 -CS. 31 DE MARCO'!M8+'0180-CS. SAO QUIRINO'!M8+'0181-CS. JOAQUIM EGIDIO'!M8+'0182- CS COSTA E SILVA'!M8+'0184-CARLOS GOMES'!M8+'0185-CS. BOA ESPERANCA'!M8+'0186- CRI'!M8+'caps III - esperança'!M8</f>
        <v>0</v>
      </c>
      <c r="N8" s="5">
        <f>'066-CEVI'!N8+'069 - CAPS CRIAD'!N8+'074-CS. CENTRO'!N8+'0170-DISTRITO  LESTE'!N8+'0171-PS Centro'!N8+'0172- SAD LESTE'!N8+'0175-VISA LESTE'!N8+'0176-CS.ANTONIO COSTA-CONCEICAO'!N8+'0177-CS. SOUSAS'!N8+'0178 -CS. TAQUARAL'!N8+'0179 -CS. 31 DE MARCO'!N8+'0180-CS. SAO QUIRINO'!N8+'0181-CS. JOAQUIM EGIDIO'!N8+'0182- CS COSTA E SILVA'!N8+'0184-CARLOS GOMES'!N8+'0185-CS. BOA ESPERANCA'!N8+'0186- CRI'!N8+'caps III - esperança'!N8</f>
        <v>0</v>
      </c>
    </row>
    <row r="9" spans="2:14" ht="12.75">
      <c r="B9" s="3" t="s">
        <v>8</v>
      </c>
      <c r="C9" s="5">
        <f>'066-CEVI'!C9+'069 - CAPS CRIAD'!C9+'074-CS. CENTRO'!C9+'0170-DISTRITO  LESTE'!C9+'0171-PS Centro'!C9+'0172- SAD LESTE'!C9+'0175-VISA LESTE'!C9+'0176-CS.ANTONIO COSTA-CONCEICAO'!C9+'0177-CS. SOUSAS'!C9+'0178 -CS. TAQUARAL'!C9+'0179 -CS. 31 DE MARCO'!C9+'0180-CS. SAO QUIRINO'!C9+'0181-CS. JOAQUIM EGIDIO'!C9+'0182- CS COSTA E SILVA'!C9+'0184-CARLOS GOMES'!C9+'0185-CS. BOA ESPERANCA'!C9+'0186- CRI'!C9+'caps III - esperança'!C9</f>
        <v>0</v>
      </c>
      <c r="D9" s="5">
        <f>'066-CEVI'!D9+'069 - CAPS CRIAD'!D9+'074-CS. CENTRO'!D9+'0170-DISTRITO  LESTE'!D9+'0171-PS Centro'!D9+'0172- SAD LESTE'!D9+'0175-VISA LESTE'!D9+'0176-CS.ANTONIO COSTA-CONCEICAO'!D9+'0177-CS. SOUSAS'!D9+'0178 -CS. TAQUARAL'!D9+'0179 -CS. 31 DE MARCO'!D9+'0180-CS. SAO QUIRINO'!D9+'0181-CS. JOAQUIM EGIDIO'!D9+'0182- CS COSTA E SILVA'!D9+'0184-CARLOS GOMES'!D9+'0185-CS. BOA ESPERANCA'!D9+'0186- CRI'!D9+'caps III - esperança'!D9</f>
        <v>0</v>
      </c>
      <c r="E9" s="5">
        <f>'066-CEVI'!E9+'069 - CAPS CRIAD'!E9+'074-CS. CENTRO'!E9+'0170-DISTRITO  LESTE'!E9+'0171-PS Centro'!E9+'0172- SAD LESTE'!E9+'0175-VISA LESTE'!E9+'0176-CS.ANTONIO COSTA-CONCEICAO'!E9+'0177-CS. SOUSAS'!E9+'0178 -CS. TAQUARAL'!E9+'0179 -CS. 31 DE MARCO'!E9+'0180-CS. SAO QUIRINO'!E9+'0181-CS. JOAQUIM EGIDIO'!E9+'0182- CS COSTA E SILVA'!E9+'0184-CARLOS GOMES'!E9+'0185-CS. BOA ESPERANCA'!E9+'0186- CRI'!E9+'caps III - esperança'!E9</f>
        <v>0</v>
      </c>
      <c r="F9" s="5">
        <f>'066-CEVI'!F9+'069 - CAPS CRIAD'!F9+'074-CS. CENTRO'!F9+'0170-DISTRITO  LESTE'!F9+'0171-PS Centro'!F9+'0172- SAD LESTE'!F9+'0175-VISA LESTE'!F9+'0176-CS.ANTONIO COSTA-CONCEICAO'!F9+'0177-CS. SOUSAS'!F9+'0178 -CS. TAQUARAL'!F9+'0179 -CS. 31 DE MARCO'!F9+'0180-CS. SAO QUIRINO'!F9+'0181-CS. JOAQUIM EGIDIO'!F9+'0182- CS COSTA E SILVA'!F9+'0184-CARLOS GOMES'!F9+'0185-CS. BOA ESPERANCA'!F9+'0186- CRI'!F9+'caps III - esperança'!F9</f>
        <v>0</v>
      </c>
      <c r="G9" s="5">
        <f>'066-CEVI'!G9+'069 - CAPS CRIAD'!G9+'074-CS. CENTRO'!G9+'0170-DISTRITO  LESTE'!G9+'0171-PS Centro'!G9+'0172- SAD LESTE'!G9+'0175-VISA LESTE'!G9+'0176-CS.ANTONIO COSTA-CONCEICAO'!G9+'0177-CS. SOUSAS'!G9+'0178 -CS. TAQUARAL'!G9+'0179 -CS. 31 DE MARCO'!G9+'0180-CS. SAO QUIRINO'!G9+'0181-CS. JOAQUIM EGIDIO'!G9+'0182- CS COSTA E SILVA'!G9+'0184-CARLOS GOMES'!G9+'0185-CS. BOA ESPERANCA'!G9+'0186- CRI'!G9+'caps III - esperança'!G9</f>
        <v>0</v>
      </c>
      <c r="H9" s="5">
        <f>'066-CEVI'!H9+'069 - CAPS CRIAD'!H9+'074-CS. CENTRO'!H9+'0170-DISTRITO  LESTE'!H9+'0171-PS Centro'!H9+'0172- SAD LESTE'!H9+'0175-VISA LESTE'!H9+'0176-CS.ANTONIO COSTA-CONCEICAO'!H9+'0177-CS. SOUSAS'!H9+'0178 -CS. TAQUARAL'!H9+'0179 -CS. 31 DE MARCO'!H9+'0180-CS. SAO QUIRINO'!H9+'0181-CS. JOAQUIM EGIDIO'!H9+'0182- CS COSTA E SILVA'!H9+'0184-CARLOS GOMES'!H9+'0185-CS. BOA ESPERANCA'!H9+'0186- CRI'!H9+'caps III - esperança'!H9</f>
        <v>0</v>
      </c>
      <c r="I9" s="5">
        <f>'066-CEVI'!I9+'069 - CAPS CRIAD'!I9+'074-CS. CENTRO'!I9+'0170-DISTRITO  LESTE'!I9+'0171-PS Centro'!I9+'0172- SAD LESTE'!I9+'0175-VISA LESTE'!I9+'0176-CS.ANTONIO COSTA-CONCEICAO'!I9+'0177-CS. SOUSAS'!I9+'0178 -CS. TAQUARAL'!I9+'0179 -CS. 31 DE MARCO'!I9+'0180-CS. SAO QUIRINO'!I9+'0181-CS. JOAQUIM EGIDIO'!I9+'0182- CS COSTA E SILVA'!I9+'0184-CARLOS GOMES'!I9+'0185-CS. BOA ESPERANCA'!I9+'0186- CRI'!I9+'caps III - esperança'!I9</f>
        <v>0</v>
      </c>
      <c r="J9" s="5">
        <f>'066-CEVI'!J9+'069 - CAPS CRIAD'!J9+'074-CS. CENTRO'!J9+'0170-DISTRITO  LESTE'!J9+'0171-PS Centro'!J9+'0172- SAD LESTE'!J9+'0175-VISA LESTE'!J9+'0176-CS.ANTONIO COSTA-CONCEICAO'!J9+'0177-CS. SOUSAS'!J9+'0178 -CS. TAQUARAL'!J9+'0179 -CS. 31 DE MARCO'!J9+'0180-CS. SAO QUIRINO'!J9+'0181-CS. JOAQUIM EGIDIO'!J9+'0182- CS COSTA E SILVA'!J9+'0184-CARLOS GOMES'!J9+'0185-CS. BOA ESPERANCA'!J9+'0186- CRI'!J9+'caps III - esperança'!J9</f>
        <v>0</v>
      </c>
      <c r="K9" s="5">
        <f>'066-CEVI'!K9+'069 - CAPS CRIAD'!K9+'074-CS. CENTRO'!K9+'0170-DISTRITO  LESTE'!K9+'0171-PS Centro'!K9+'0172- SAD LESTE'!K9+'0175-VISA LESTE'!K9+'0176-CS.ANTONIO COSTA-CONCEICAO'!K9+'0177-CS. SOUSAS'!K9+'0178 -CS. TAQUARAL'!K9+'0179 -CS. 31 DE MARCO'!K9+'0180-CS. SAO QUIRINO'!K9+'0181-CS. JOAQUIM EGIDIO'!K9+'0182- CS COSTA E SILVA'!K9+'0184-CARLOS GOMES'!K9+'0185-CS. BOA ESPERANCA'!K9+'0186- CRI'!K9+'caps III - esperança'!K9</f>
        <v>0</v>
      </c>
      <c r="L9" s="5">
        <f>'066-CEVI'!L9+'069 - CAPS CRIAD'!L9+'074-CS. CENTRO'!L9+'0170-DISTRITO  LESTE'!L9+'0171-PS Centro'!L9+'0172- SAD LESTE'!L9+'0175-VISA LESTE'!L9+'0176-CS.ANTONIO COSTA-CONCEICAO'!L9+'0177-CS. SOUSAS'!L9+'0178 -CS. TAQUARAL'!L9+'0179 -CS. 31 DE MARCO'!L9+'0180-CS. SAO QUIRINO'!L9+'0181-CS. JOAQUIM EGIDIO'!L9+'0182- CS COSTA E SILVA'!L9+'0184-CARLOS GOMES'!L9+'0185-CS. BOA ESPERANCA'!L9+'0186- CRI'!L9+'caps III - esperança'!L9</f>
        <v>0</v>
      </c>
      <c r="M9" s="5">
        <f>'066-CEVI'!M9+'069 - CAPS CRIAD'!M9+'074-CS. CENTRO'!M9+'0170-DISTRITO  LESTE'!M9+'0171-PS Centro'!M9+'0172- SAD LESTE'!M9+'0175-VISA LESTE'!M9+'0176-CS.ANTONIO COSTA-CONCEICAO'!M9+'0177-CS. SOUSAS'!M9+'0178 -CS. TAQUARAL'!M9+'0179 -CS. 31 DE MARCO'!M9+'0180-CS. SAO QUIRINO'!M9+'0181-CS. JOAQUIM EGIDIO'!M9+'0182- CS COSTA E SILVA'!M9+'0184-CARLOS GOMES'!M9+'0185-CS. BOA ESPERANCA'!M9+'0186- CRI'!M9+'caps III - esperança'!M9</f>
        <v>0</v>
      </c>
      <c r="N9" s="5">
        <f>'066-CEVI'!N9+'069 - CAPS CRIAD'!N9+'074-CS. CENTRO'!N9+'0170-DISTRITO  LESTE'!N9+'0171-PS Centro'!N9+'0172- SAD LESTE'!N9+'0175-VISA LESTE'!N9+'0176-CS.ANTONIO COSTA-CONCEICAO'!N9+'0177-CS. SOUSAS'!N9+'0178 -CS. TAQUARAL'!N9+'0179 -CS. 31 DE MARCO'!N9+'0180-CS. SAO QUIRINO'!N9+'0181-CS. JOAQUIM EGIDIO'!N9+'0182- CS COSTA E SILVA'!N9+'0184-CARLOS GOMES'!N9+'0185-CS. BOA ESPERANCA'!N9+'0186- CRI'!N9+'caps III - esperança'!N9</f>
        <v>0</v>
      </c>
    </row>
    <row r="10" spans="2:16" ht="12.75">
      <c r="B10" s="3" t="s">
        <v>9</v>
      </c>
      <c r="C10" s="5">
        <f>'066-CEVI'!C10+'069 - CAPS CRIAD'!C10+'074-CS. CENTRO'!C10+'0170-DISTRITO  LESTE'!C10+'0171-PS Centro'!C10+'0172- SAD LESTE'!C10+'0175-VISA LESTE'!C10+'0176-CS.ANTONIO COSTA-CONCEICAO'!C10+'0177-CS. SOUSAS'!C10+'0178 -CS. TAQUARAL'!C10+'0179 -CS. 31 DE MARCO'!C10+'0180-CS. SAO QUIRINO'!C10+'0181-CS. JOAQUIM EGIDIO'!C10+'0182- CS COSTA E SILVA'!C10+'0184-CARLOS GOMES'!C10+'0185-CS. BOA ESPERANCA'!C10+'0186- CRI'!C10+'caps III - esperança'!C10</f>
        <v>0</v>
      </c>
      <c r="D10" s="5">
        <f>'066-CEVI'!D10+'069 - CAPS CRIAD'!D10+'074-CS. CENTRO'!D10+'0170-DISTRITO  LESTE'!D10+'0171-PS Centro'!D10+'0172- SAD LESTE'!D10+'0175-VISA LESTE'!D10+'0176-CS.ANTONIO COSTA-CONCEICAO'!D10+'0177-CS. SOUSAS'!D10+'0178 -CS. TAQUARAL'!D10+'0179 -CS. 31 DE MARCO'!D10+'0180-CS. SAO QUIRINO'!D10+'0181-CS. JOAQUIM EGIDIO'!D10+'0182- CS COSTA E SILVA'!D10+'0184-CARLOS GOMES'!D10+'0185-CS. BOA ESPERANCA'!D10+'0186- CRI'!D10+'caps III - esperança'!D10</f>
        <v>0</v>
      </c>
      <c r="E10" s="5">
        <f>'066-CEVI'!E10+'069 - CAPS CRIAD'!E10+'074-CS. CENTRO'!E10+'0170-DISTRITO  LESTE'!E10+'0171-PS Centro'!E10+'0172- SAD LESTE'!E10+'0175-VISA LESTE'!E10+'0176-CS.ANTONIO COSTA-CONCEICAO'!E10+'0177-CS. SOUSAS'!E10+'0178 -CS. TAQUARAL'!E10+'0179 -CS. 31 DE MARCO'!E10+'0180-CS. SAO QUIRINO'!E10+'0181-CS. JOAQUIM EGIDIO'!E10+'0182- CS COSTA E SILVA'!E10+'0184-CARLOS GOMES'!E10+'0185-CS. BOA ESPERANCA'!E10+'0186- CRI'!E10+'caps III - esperança'!E10</f>
        <v>0</v>
      </c>
      <c r="F10" s="5">
        <f>'066-CEVI'!F10+'069 - CAPS CRIAD'!F10+'074-CS. CENTRO'!F10+'0170-DISTRITO  LESTE'!F10+'0171-PS Centro'!F10+'0172- SAD LESTE'!F10+'0175-VISA LESTE'!F10+'0176-CS.ANTONIO COSTA-CONCEICAO'!F10+'0177-CS. SOUSAS'!F10+'0178 -CS. TAQUARAL'!F10+'0179 -CS. 31 DE MARCO'!F10+'0180-CS. SAO QUIRINO'!F10+'0181-CS. JOAQUIM EGIDIO'!F10+'0182- CS COSTA E SILVA'!F10+'0184-CARLOS GOMES'!F10+'0185-CS. BOA ESPERANCA'!F10+'0186- CRI'!F10+'caps III - esperança'!F10</f>
        <v>188.2640699925</v>
      </c>
      <c r="G10" s="5">
        <f>'066-CEVI'!G10+'069 - CAPS CRIAD'!G10+'074-CS. CENTRO'!G10+'0170-DISTRITO  LESTE'!G10+'0171-PS Centro'!G10+'0172- SAD LESTE'!G10+'0175-VISA LESTE'!G10+'0176-CS.ANTONIO COSTA-CONCEICAO'!G10+'0177-CS. SOUSAS'!G10+'0178 -CS. TAQUARAL'!G10+'0179 -CS. 31 DE MARCO'!G10+'0180-CS. SAO QUIRINO'!G10+'0181-CS. JOAQUIM EGIDIO'!G10+'0182- CS COSTA E SILVA'!G10+'0184-CARLOS GOMES'!G10+'0185-CS. BOA ESPERANCA'!G10+'0186- CRI'!G10+'caps III - esperança'!G10</f>
        <v>188.2640699925</v>
      </c>
      <c r="H10" s="5">
        <f>'066-CEVI'!H10+'069 - CAPS CRIAD'!H10+'074-CS. CENTRO'!H10+'0170-DISTRITO  LESTE'!H10+'0171-PS Centro'!H10+'0172- SAD LESTE'!H10+'0175-VISA LESTE'!H10+'0176-CS.ANTONIO COSTA-CONCEICAO'!H10+'0177-CS. SOUSAS'!H10+'0178 -CS. TAQUARAL'!H10+'0179 -CS. 31 DE MARCO'!H10+'0180-CS. SAO QUIRINO'!H10+'0181-CS. JOAQUIM EGIDIO'!H10+'0182- CS COSTA E SILVA'!H10+'0184-CARLOS GOMES'!H10+'0185-CS. BOA ESPERANCA'!H10+'0186- CRI'!H10+'caps III - esperança'!H10</f>
        <v>188.2640699925</v>
      </c>
      <c r="I10" s="5">
        <f>'066-CEVI'!I10+'069 - CAPS CRIAD'!I10+'074-CS. CENTRO'!I10+'0170-DISTRITO  LESTE'!I10+'0171-PS Centro'!I10+'0172- SAD LESTE'!I10+'0175-VISA LESTE'!I10+'0176-CS.ANTONIO COSTA-CONCEICAO'!I10+'0177-CS. SOUSAS'!I10+'0178 -CS. TAQUARAL'!I10+'0179 -CS. 31 DE MARCO'!I10+'0180-CS. SAO QUIRINO'!I10+'0181-CS. JOAQUIM EGIDIO'!I10+'0182- CS COSTA E SILVA'!I10+'0184-CARLOS GOMES'!I10+'0185-CS. BOA ESPERANCA'!I10+'0186- CRI'!I10+'caps III - esperança'!I10</f>
        <v>753.0562799698</v>
      </c>
      <c r="J10" s="5">
        <f>'066-CEVI'!J10+'069 - CAPS CRIAD'!J10+'074-CS. CENTRO'!J10+'0170-DISTRITO  LESTE'!J10+'0171-PS Centro'!J10+'0172- SAD LESTE'!J10+'0175-VISA LESTE'!J10+'0176-CS.ANTONIO COSTA-CONCEICAO'!J10+'0177-CS. SOUSAS'!J10+'0178 -CS. TAQUARAL'!J10+'0179 -CS. 31 DE MARCO'!J10+'0180-CS. SAO QUIRINO'!J10+'0181-CS. JOAQUIM EGIDIO'!J10+'0182- CS COSTA E SILVA'!J10+'0184-CARLOS GOMES'!J10+'0185-CS. BOA ESPERANCA'!J10+'0186- CRI'!J10+'caps III - esperança'!J10</f>
        <v>564.7922099775</v>
      </c>
      <c r="K10" s="5">
        <f>'066-CEVI'!K10+'069 - CAPS CRIAD'!K10+'074-CS. CENTRO'!K10+'0170-DISTRITO  LESTE'!K10+'0171-PS Centro'!K10+'0172- SAD LESTE'!K10+'0175-VISA LESTE'!K10+'0176-CS.ANTONIO COSTA-CONCEICAO'!K10+'0177-CS. SOUSAS'!K10+'0178 -CS. TAQUARAL'!K10+'0179 -CS. 31 DE MARCO'!K10+'0180-CS. SAO QUIRINO'!K10+'0181-CS. JOAQUIM EGIDIO'!K10+'0182- CS COSTA E SILVA'!K10+'0184-CARLOS GOMES'!K10+'0185-CS. BOA ESPERANCA'!K10+'0186- CRI'!K10+'caps III - esperança'!K10</f>
        <v>524.9213957751</v>
      </c>
      <c r="L10" s="5">
        <f>'066-CEVI'!L10+'069 - CAPS CRIAD'!L10+'074-CS. CENTRO'!L10+'0170-DISTRITO  LESTE'!L10+'0171-PS Centro'!L10+'0172- SAD LESTE'!L10+'0175-VISA LESTE'!L10+'0176-CS.ANTONIO COSTA-CONCEICAO'!L10+'0177-CS. SOUSAS'!L10+'0178 -CS. TAQUARAL'!L10+'0179 -CS. 31 DE MARCO'!L10+'0180-CS. SAO QUIRINO'!L10+'0181-CS. JOAQUIM EGIDIO'!L10+'0182- CS COSTA E SILVA'!L10+'0184-CARLOS GOMES'!L10+'0185-CS. BOA ESPERANCA'!L10+'0186- CRI'!L10+'caps III - esperança'!L10</f>
        <v>112.2191085942</v>
      </c>
      <c r="M10" s="5">
        <f>'066-CEVI'!M10+'069 - CAPS CRIAD'!M10+'074-CS. CENTRO'!M10+'0170-DISTRITO  LESTE'!M10+'0171-PS Centro'!M10+'0172- SAD LESTE'!M10+'0175-VISA LESTE'!M10+'0176-CS.ANTONIO COSTA-CONCEICAO'!M10+'0177-CS. SOUSAS'!M10+'0178 -CS. TAQUARAL'!M10+'0179 -CS. 31 DE MARCO'!M10+'0180-CS. SAO QUIRINO'!M10+'0181-CS. JOAQUIM EGIDIO'!M10+'0182- CS COSTA E SILVA'!M10+'0184-CARLOS GOMES'!M10+'0185-CS. BOA ESPERANCA'!M10+'0186- CRI'!M10+'caps III - esperança'!M10</f>
        <v>876.1069976553</v>
      </c>
      <c r="N10" s="5">
        <f>'066-CEVI'!N10+'069 - CAPS CRIAD'!N10+'074-CS. CENTRO'!N10+'0170-DISTRITO  LESTE'!N10+'0171-PS Centro'!N10+'0172- SAD LESTE'!N10+'0175-VISA LESTE'!N10+'0176-CS.ANTONIO COSTA-CONCEICAO'!N10+'0177-CS. SOUSAS'!N10+'0178 -CS. TAQUARAL'!N10+'0179 -CS. 31 DE MARCO'!N10+'0180-CS. SAO QUIRINO'!N10+'0181-CS. JOAQUIM EGIDIO'!N10+'0182- CS COSTA E SILVA'!N10+'0184-CARLOS GOMES'!N10+'0185-CS. BOA ESPERANCA'!N10+'0186- CRI'!N10+'caps III - esperança'!N10</f>
        <v>0</v>
      </c>
      <c r="P10" s="2"/>
    </row>
    <row r="11" spans="2:14" ht="12.75">
      <c r="B11" s="3" t="s">
        <v>10</v>
      </c>
      <c r="C11" s="5">
        <f>'066-CEVI'!C11+'069 - CAPS CRIAD'!C11+'074-CS. CENTRO'!C11+'0170-DISTRITO  LESTE'!C11+'0171-PS Centro'!C11+'0172- SAD LESTE'!C11+'0175-VISA LESTE'!C11+'0176-CS.ANTONIO COSTA-CONCEICAO'!C11+'0177-CS. SOUSAS'!C11+'0178 -CS. TAQUARAL'!C11+'0179 -CS. 31 DE MARCO'!C11+'0180-CS. SAO QUIRINO'!C11+'0181-CS. JOAQUIM EGIDIO'!C11+'0182- CS COSTA E SILVA'!C11+'0184-CARLOS GOMES'!C11+'0185-CS. BOA ESPERANCA'!C11+'0186- CRI'!C11+'caps III - esperança'!C11</f>
        <v>9456.93</v>
      </c>
      <c r="D11" s="5">
        <f>'066-CEVI'!D11+'069 - CAPS CRIAD'!D11+'074-CS. CENTRO'!D11+'0170-DISTRITO  LESTE'!D11+'0171-PS Centro'!D11+'0172- SAD LESTE'!D11+'0175-VISA LESTE'!D11+'0176-CS.ANTONIO COSTA-CONCEICAO'!D11+'0177-CS. SOUSAS'!D11+'0178 -CS. TAQUARAL'!D11+'0179 -CS. 31 DE MARCO'!D11+'0180-CS. SAO QUIRINO'!D11+'0181-CS. JOAQUIM EGIDIO'!D11+'0182- CS COSTA E SILVA'!D11+'0184-CARLOS GOMES'!D11+'0185-CS. BOA ESPERANCA'!D11+'0186- CRI'!D11+'caps III - esperança'!D11</f>
        <v>9458.48</v>
      </c>
      <c r="E11" s="5">
        <f>'066-CEVI'!E11+'069 - CAPS CRIAD'!E11+'074-CS. CENTRO'!E11+'0170-DISTRITO  LESTE'!E11+'0171-PS Centro'!E11+'0172- SAD LESTE'!E11+'0175-VISA LESTE'!E11+'0176-CS.ANTONIO COSTA-CONCEICAO'!E11+'0177-CS. SOUSAS'!E11+'0178 -CS. TAQUARAL'!E11+'0179 -CS. 31 DE MARCO'!E11+'0180-CS. SAO QUIRINO'!E11+'0181-CS. JOAQUIM EGIDIO'!E11+'0182- CS COSTA E SILVA'!E11+'0184-CARLOS GOMES'!E11+'0185-CS. BOA ESPERANCA'!E11+'0186- CRI'!E11+'caps III - esperança'!E11</f>
        <v>10271.949999999999</v>
      </c>
      <c r="F11" s="5">
        <f>'066-CEVI'!F11+'069 - CAPS CRIAD'!F11+'074-CS. CENTRO'!F11+'0170-DISTRITO  LESTE'!F11+'0171-PS Centro'!F11+'0172- SAD LESTE'!F11+'0175-VISA LESTE'!F11+'0176-CS.ANTONIO COSTA-CONCEICAO'!F11+'0177-CS. SOUSAS'!F11+'0178 -CS. TAQUARAL'!F11+'0179 -CS. 31 DE MARCO'!F11+'0180-CS. SAO QUIRINO'!F11+'0181-CS. JOAQUIM EGIDIO'!F11+'0182- CS COSTA E SILVA'!F11+'0184-CARLOS GOMES'!F11+'0185-CS. BOA ESPERANCA'!F11+'0186- CRI'!F11+'caps III - esperança'!F11</f>
        <v>9330.58</v>
      </c>
      <c r="G11" s="5">
        <f>'066-CEVI'!G11+'069 - CAPS CRIAD'!G11+'074-CS. CENTRO'!G11+'0170-DISTRITO  LESTE'!G11+'0171-PS Centro'!G11+'0172- SAD LESTE'!G11+'0175-VISA LESTE'!G11+'0176-CS.ANTONIO COSTA-CONCEICAO'!G11+'0177-CS. SOUSAS'!G11+'0178 -CS. TAQUARAL'!G11+'0179 -CS. 31 DE MARCO'!G11+'0180-CS. SAO QUIRINO'!G11+'0181-CS. JOAQUIM EGIDIO'!G11+'0182- CS COSTA E SILVA'!G11+'0184-CARLOS GOMES'!G11+'0185-CS. BOA ESPERANCA'!G11+'0186- CRI'!G11+'caps III - esperança'!G11</f>
        <v>9328.31</v>
      </c>
      <c r="H11" s="5">
        <f>'066-CEVI'!H11+'069 - CAPS CRIAD'!H11+'074-CS. CENTRO'!H11+'0170-DISTRITO  LESTE'!H11+'0171-PS Centro'!H11+'0172- SAD LESTE'!H11+'0175-VISA LESTE'!H11+'0176-CS.ANTONIO COSTA-CONCEICAO'!H11+'0177-CS. SOUSAS'!H11+'0178 -CS. TAQUARAL'!H11+'0179 -CS. 31 DE MARCO'!H11+'0180-CS. SAO QUIRINO'!H11+'0181-CS. JOAQUIM EGIDIO'!H11+'0182- CS COSTA E SILVA'!H11+'0184-CARLOS GOMES'!H11+'0185-CS. BOA ESPERANCA'!H11+'0186- CRI'!H11+'caps III - esperança'!H11</f>
        <v>11529.22</v>
      </c>
      <c r="I11" s="5">
        <f>'066-CEVI'!I11+'069 - CAPS CRIAD'!I11+'074-CS. CENTRO'!I11+'0170-DISTRITO  LESTE'!I11+'0171-PS Centro'!I11+'0172- SAD LESTE'!I11+'0175-VISA LESTE'!I11+'0176-CS.ANTONIO COSTA-CONCEICAO'!I11+'0177-CS. SOUSAS'!I11+'0178 -CS. TAQUARAL'!I11+'0179 -CS. 31 DE MARCO'!I11+'0180-CS. SAO QUIRINO'!I11+'0181-CS. JOAQUIM EGIDIO'!I11+'0182- CS COSTA E SILVA'!I11+'0184-CARLOS GOMES'!I11+'0185-CS. BOA ESPERANCA'!I11+'0186- CRI'!I11+'caps III - esperança'!I11</f>
        <v>9799.919999999998</v>
      </c>
      <c r="J11" s="5">
        <f>'066-CEVI'!J11+'069 - CAPS CRIAD'!J11+'074-CS. CENTRO'!J11+'0170-DISTRITO  LESTE'!J11+'0171-PS Centro'!J11+'0172- SAD LESTE'!J11+'0175-VISA LESTE'!J11+'0176-CS.ANTONIO COSTA-CONCEICAO'!J11+'0177-CS. SOUSAS'!J11+'0178 -CS. TAQUARAL'!J11+'0179 -CS. 31 DE MARCO'!J11+'0180-CS. SAO QUIRINO'!J11+'0181-CS. JOAQUIM EGIDIO'!J11+'0182- CS COSTA E SILVA'!J11+'0184-CARLOS GOMES'!J11+'0185-CS. BOA ESPERANCA'!J11+'0186- CRI'!J11+'caps III - esperança'!J11</f>
        <v>10041.3</v>
      </c>
      <c r="K11" s="5">
        <f>'066-CEVI'!K11+'069 - CAPS CRIAD'!K11+'074-CS. CENTRO'!K11+'0170-DISTRITO  LESTE'!K11+'0171-PS Centro'!K11+'0172- SAD LESTE'!K11+'0175-VISA LESTE'!K11+'0176-CS.ANTONIO COSTA-CONCEICAO'!K11+'0177-CS. SOUSAS'!K11+'0178 -CS. TAQUARAL'!K11+'0179 -CS. 31 DE MARCO'!K11+'0180-CS. SAO QUIRINO'!K11+'0181-CS. JOAQUIM EGIDIO'!K11+'0182- CS COSTA E SILVA'!K11+'0184-CARLOS GOMES'!K11+'0185-CS. BOA ESPERANCA'!K11+'0186- CRI'!K11+'caps III - esperança'!K11</f>
        <v>10353.310000000001</v>
      </c>
      <c r="L11" s="5">
        <f>'066-CEVI'!L11+'069 - CAPS CRIAD'!L11+'074-CS. CENTRO'!L11+'0170-DISTRITO  LESTE'!L11+'0171-PS Centro'!L11+'0172- SAD LESTE'!L11+'0175-VISA LESTE'!L11+'0176-CS.ANTONIO COSTA-CONCEICAO'!L11+'0177-CS. SOUSAS'!L11+'0178 -CS. TAQUARAL'!L11+'0179 -CS. 31 DE MARCO'!L11+'0180-CS. SAO QUIRINO'!L11+'0181-CS. JOAQUIM EGIDIO'!L11+'0182- CS COSTA E SILVA'!L11+'0184-CARLOS GOMES'!L11+'0185-CS. BOA ESPERANCA'!L11+'0186- CRI'!L11+'caps III - esperança'!L11</f>
        <v>10651.77</v>
      </c>
      <c r="M11" s="5">
        <f>'066-CEVI'!M11+'069 - CAPS CRIAD'!M11+'074-CS. CENTRO'!M11+'0170-DISTRITO  LESTE'!M11+'0171-PS Centro'!M11+'0172- SAD LESTE'!M11+'0175-VISA LESTE'!M11+'0176-CS.ANTONIO COSTA-CONCEICAO'!M11+'0177-CS. SOUSAS'!M11+'0178 -CS. TAQUARAL'!M11+'0179 -CS. 31 DE MARCO'!M11+'0180-CS. SAO QUIRINO'!M11+'0181-CS. JOAQUIM EGIDIO'!M11+'0182- CS COSTA E SILVA'!M11+'0184-CARLOS GOMES'!M11+'0185-CS. BOA ESPERANCA'!M11+'0186- CRI'!M11+'caps III - esperança'!M11</f>
        <v>10748.68</v>
      </c>
      <c r="N11" s="5">
        <f>'066-CEVI'!N11+'069 - CAPS CRIAD'!N11+'074-CS. CENTRO'!N11+'0170-DISTRITO  LESTE'!N11+'0171-PS Centro'!N11+'0172- SAD LESTE'!N11+'0175-VISA LESTE'!N11+'0176-CS.ANTONIO COSTA-CONCEICAO'!N11+'0177-CS. SOUSAS'!N11+'0178 -CS. TAQUARAL'!N11+'0179 -CS. 31 DE MARCO'!N11+'0180-CS. SAO QUIRINO'!N11+'0181-CS. JOAQUIM EGIDIO'!N11+'0182- CS COSTA E SILVA'!N11+'0184-CARLOS GOMES'!N11+'0185-CS. BOA ESPERANCA'!N11+'0186- CRI'!N11+'caps III - esperança'!N11</f>
        <v>11284.03</v>
      </c>
    </row>
    <row r="12" spans="2:15" ht="12.75">
      <c r="B12" s="3" t="s">
        <v>11</v>
      </c>
      <c r="C12" s="5">
        <f>'066-CEVI'!C12+'069 - CAPS CRIAD'!C12+'074-CS. CENTRO'!C12+'0170-DISTRITO  LESTE'!C12+'0171-PS Centro'!C12+'0172- SAD LESTE'!C12+'0175-VISA LESTE'!C12+'0176-CS.ANTONIO COSTA-CONCEICAO'!C12+'0177-CS. SOUSAS'!C12+'0178 -CS. TAQUARAL'!C12+'0179 -CS. 31 DE MARCO'!C12+'0180-CS. SAO QUIRINO'!C12+'0181-CS. JOAQUIM EGIDIO'!C12+'0182- CS COSTA E SILVA'!C12+'0184-CARLOS GOMES'!C12+'0185-CS. BOA ESPERANCA'!C12+'0186- CRI'!C12+'caps III - esperança'!C12</f>
        <v>171208.3645355503</v>
      </c>
      <c r="D12" s="5">
        <f>'066-CEVI'!D12+'069 - CAPS CRIAD'!D12+'074-CS. CENTRO'!D12+'0170-DISTRITO  LESTE'!D12+'0171-PS Centro'!D12+'0172- SAD LESTE'!D12+'0175-VISA LESTE'!D12+'0176-CS.ANTONIO COSTA-CONCEICAO'!D12+'0177-CS. SOUSAS'!D12+'0178 -CS. TAQUARAL'!D12+'0179 -CS. 31 DE MARCO'!D12+'0180-CS. SAO QUIRINO'!D12+'0181-CS. JOAQUIM EGIDIO'!D12+'0182- CS COSTA E SILVA'!D12+'0184-CARLOS GOMES'!D12+'0185-CS. BOA ESPERANCA'!D12+'0186- CRI'!D12+'caps III - esperança'!D12</f>
        <v>145878.97155809778</v>
      </c>
      <c r="E12" s="5">
        <f>'066-CEVI'!E12+'069 - CAPS CRIAD'!E12+'074-CS. CENTRO'!E12+'0170-DISTRITO  LESTE'!E12+'0171-PS Centro'!E12+'0172- SAD LESTE'!E12+'0175-VISA LESTE'!E12+'0176-CS.ANTONIO COSTA-CONCEICAO'!E12+'0177-CS. SOUSAS'!E12+'0178 -CS. TAQUARAL'!E12+'0179 -CS. 31 DE MARCO'!E12+'0180-CS. SAO QUIRINO'!E12+'0181-CS. JOAQUIM EGIDIO'!E12+'0182- CS COSTA E SILVA'!E12+'0184-CARLOS GOMES'!E12+'0185-CS. BOA ESPERANCA'!E12+'0186- CRI'!E12+'caps III - esperança'!E12</f>
        <v>125138.8862795228</v>
      </c>
      <c r="F12" s="5">
        <f>'066-CEVI'!F12+'069 - CAPS CRIAD'!F12+'074-CS. CENTRO'!F12+'0170-DISTRITO  LESTE'!F12+'0171-PS Centro'!F12+'0172- SAD LESTE'!F12+'0175-VISA LESTE'!F12+'0176-CS.ANTONIO COSTA-CONCEICAO'!F12+'0177-CS. SOUSAS'!F12+'0178 -CS. TAQUARAL'!F12+'0179 -CS. 31 DE MARCO'!F12+'0180-CS. SAO QUIRINO'!F12+'0181-CS. JOAQUIM EGIDIO'!F12+'0182- CS COSTA E SILVA'!F12+'0184-CARLOS GOMES'!F12+'0185-CS. BOA ESPERANCA'!F12+'0186- CRI'!F12+'caps III - esperança'!F12</f>
        <v>203619.92985696046</v>
      </c>
      <c r="G12" s="5">
        <f>'066-CEVI'!G12+'069 - CAPS CRIAD'!G12+'074-CS. CENTRO'!G12+'0170-DISTRITO  LESTE'!G12+'0171-PS Centro'!G12+'0172- SAD LESTE'!G12+'0175-VISA LESTE'!G12+'0176-CS.ANTONIO COSTA-CONCEICAO'!G12+'0177-CS. SOUSAS'!G12+'0178 -CS. TAQUARAL'!G12+'0179 -CS. 31 DE MARCO'!G12+'0180-CS. SAO QUIRINO'!G12+'0181-CS. JOAQUIM EGIDIO'!G12+'0182- CS COSTA E SILVA'!G12+'0184-CARLOS GOMES'!G12+'0185-CS. BOA ESPERANCA'!G12+'0186- CRI'!G12+'caps III - esperança'!G12</f>
        <v>142788.05509978102</v>
      </c>
      <c r="H12" s="5">
        <f>'066-CEVI'!H12+'069 - CAPS CRIAD'!H12+'074-CS. CENTRO'!H12+'0170-DISTRITO  LESTE'!H12+'0171-PS Centro'!H12+'0172- SAD LESTE'!H12+'0175-VISA LESTE'!H12+'0176-CS.ANTONIO COSTA-CONCEICAO'!H12+'0177-CS. SOUSAS'!H12+'0178 -CS. TAQUARAL'!H12+'0179 -CS. 31 DE MARCO'!H12+'0180-CS. SAO QUIRINO'!H12+'0181-CS. JOAQUIM EGIDIO'!H12+'0182- CS COSTA E SILVA'!H12+'0184-CARLOS GOMES'!H12+'0185-CS. BOA ESPERANCA'!H12+'0186- CRI'!H12+'caps III - esperança'!H12</f>
        <v>164981.666151043</v>
      </c>
      <c r="I12" s="5">
        <f>'066-CEVI'!I12+'069 - CAPS CRIAD'!I12+'074-CS. CENTRO'!I12+'0170-DISTRITO  LESTE'!I12+'0171-PS Centro'!I12+'0172- SAD LESTE'!I12+'0175-VISA LESTE'!I12+'0176-CS.ANTONIO COSTA-CONCEICAO'!I12+'0177-CS. SOUSAS'!I12+'0178 -CS. TAQUARAL'!I12+'0179 -CS. 31 DE MARCO'!I12+'0180-CS. SAO QUIRINO'!I12+'0181-CS. JOAQUIM EGIDIO'!I12+'0182- CS COSTA E SILVA'!I12+'0184-CARLOS GOMES'!I12+'0185-CS. BOA ESPERANCA'!I12+'0186- CRI'!I12+'caps III - esperança'!I12</f>
        <v>170687.4082859364</v>
      </c>
      <c r="J12" s="5">
        <f>'066-CEVI'!J12+'069 - CAPS CRIAD'!J12+'074-CS. CENTRO'!J12+'0170-DISTRITO  LESTE'!J12+'0171-PS Centro'!J12+'0172- SAD LESTE'!J12+'0175-VISA LESTE'!J12+'0176-CS.ANTONIO COSTA-CONCEICAO'!J12+'0177-CS. SOUSAS'!J12+'0178 -CS. TAQUARAL'!J12+'0179 -CS. 31 DE MARCO'!J12+'0180-CS. SAO QUIRINO'!J12+'0181-CS. JOAQUIM EGIDIO'!J12+'0182- CS COSTA E SILVA'!J12+'0184-CARLOS GOMES'!J12+'0185-CS. BOA ESPERANCA'!J12+'0186- CRI'!J12+'caps III - esperança'!J12</f>
        <v>144518.54147906625</v>
      </c>
      <c r="K12" s="5">
        <f>'066-CEVI'!K12+'069 - CAPS CRIAD'!K12+'074-CS. CENTRO'!K12+'0170-DISTRITO  LESTE'!K12+'0171-PS Centro'!K12+'0172- SAD LESTE'!K12+'0175-VISA LESTE'!K12+'0176-CS.ANTONIO COSTA-CONCEICAO'!K12+'0177-CS. SOUSAS'!K12+'0178 -CS. TAQUARAL'!K12+'0179 -CS. 31 DE MARCO'!K12+'0180-CS. SAO QUIRINO'!K12+'0181-CS. JOAQUIM EGIDIO'!K12+'0182- CS COSTA E SILVA'!K12+'0184-CARLOS GOMES'!K12+'0185-CS. BOA ESPERANCA'!K12+'0186- CRI'!K12+'caps III - esperança'!K12</f>
        <v>165246.9912621515</v>
      </c>
      <c r="L12" s="5">
        <f>'066-CEVI'!L12+'069 - CAPS CRIAD'!L12+'074-CS. CENTRO'!L12+'0170-DISTRITO  LESTE'!L12+'0171-PS Centro'!L12+'0172- SAD LESTE'!L12+'0175-VISA LESTE'!L12+'0176-CS.ANTONIO COSTA-CONCEICAO'!L12+'0177-CS. SOUSAS'!L12+'0178 -CS. TAQUARAL'!L12+'0179 -CS. 31 DE MARCO'!L12+'0180-CS. SAO QUIRINO'!L12+'0181-CS. JOAQUIM EGIDIO'!L12+'0182- CS COSTA E SILVA'!L12+'0184-CARLOS GOMES'!L12+'0185-CS. BOA ESPERANCA'!L12+'0186- CRI'!L12+'caps III - esperança'!L12</f>
        <v>169401.7417037935</v>
      </c>
      <c r="M12" s="5">
        <f>'066-CEVI'!M12+'069 - CAPS CRIAD'!M12+'074-CS. CENTRO'!M12+'0170-DISTRITO  LESTE'!M12+'0171-PS Centro'!M12+'0172- SAD LESTE'!M12+'0175-VISA LESTE'!M12+'0176-CS.ANTONIO COSTA-CONCEICAO'!M12+'0177-CS. SOUSAS'!M12+'0178 -CS. TAQUARAL'!M12+'0179 -CS. 31 DE MARCO'!M12+'0180-CS. SAO QUIRINO'!M12+'0181-CS. JOAQUIM EGIDIO'!M12+'0182- CS COSTA E SILVA'!M12+'0184-CARLOS GOMES'!M12+'0185-CS. BOA ESPERANCA'!M12+'0186- CRI'!M12+'caps III - esperança'!M12</f>
        <v>178542.24541070015</v>
      </c>
      <c r="N12" s="5">
        <f>'066-CEVI'!N12+'069 - CAPS CRIAD'!N12+'074-CS. CENTRO'!N12+'0170-DISTRITO  LESTE'!N12+'0171-PS Centro'!N12+'0172- SAD LESTE'!N12+'0175-VISA LESTE'!N12+'0176-CS.ANTONIO COSTA-CONCEICAO'!N12+'0177-CS. SOUSAS'!N12+'0178 -CS. TAQUARAL'!N12+'0179 -CS. 31 DE MARCO'!N12+'0180-CS. SAO QUIRINO'!N12+'0181-CS. JOAQUIM EGIDIO'!N12+'0182- CS COSTA E SILVA'!N12+'0184-CARLOS GOMES'!N12+'0185-CS. BOA ESPERANCA'!N12+'0186- CRI'!N12+'caps III - esperança'!N12</f>
        <v>92219.57264759361</v>
      </c>
      <c r="O12" s="12"/>
    </row>
    <row r="13" spans="2:14" ht="12.75">
      <c r="B13" s="3" t="s">
        <v>12</v>
      </c>
      <c r="C13" s="5">
        <f>'066-CEVI'!C13+'069 - CAPS CRIAD'!C13+'074-CS. CENTRO'!C13+'0170-DISTRITO  LESTE'!C13+'0171-PS Centro'!C13+'0172- SAD LESTE'!C13+'0175-VISA LESTE'!C13+'0176-CS.ANTONIO COSTA-CONCEICAO'!C13+'0177-CS. SOUSAS'!C13+'0178 -CS. TAQUARAL'!C13+'0179 -CS. 31 DE MARCO'!C13+'0180-CS. SAO QUIRINO'!C13+'0181-CS. JOAQUIM EGIDIO'!C13+'0182- CS COSTA E SILVA'!C13+'0184-CARLOS GOMES'!C13+'0185-CS. BOA ESPERANCA'!C13+'0186- CRI'!C13+'caps III - esperança'!C13</f>
        <v>0</v>
      </c>
      <c r="D13" s="5">
        <f>'066-CEVI'!D13+'069 - CAPS CRIAD'!D13+'074-CS. CENTRO'!D13+'0170-DISTRITO  LESTE'!D13+'0171-PS Centro'!D13+'0172- SAD LESTE'!D13+'0175-VISA LESTE'!D13+'0176-CS.ANTONIO COSTA-CONCEICAO'!D13+'0177-CS. SOUSAS'!D13+'0178 -CS. TAQUARAL'!D13+'0179 -CS. 31 DE MARCO'!D13+'0180-CS. SAO QUIRINO'!D13+'0181-CS. JOAQUIM EGIDIO'!D13+'0182- CS COSTA E SILVA'!D13+'0184-CARLOS GOMES'!D13+'0185-CS. BOA ESPERANCA'!D13+'0186- CRI'!D13+'caps III - esperança'!D13</f>
        <v>0</v>
      </c>
      <c r="E13" s="5">
        <f>'066-CEVI'!E13+'069 - CAPS CRIAD'!E13+'074-CS. CENTRO'!E13+'0170-DISTRITO  LESTE'!E13+'0171-PS Centro'!E13+'0172- SAD LESTE'!E13+'0175-VISA LESTE'!E13+'0176-CS.ANTONIO COSTA-CONCEICAO'!E13+'0177-CS. SOUSAS'!E13+'0178 -CS. TAQUARAL'!E13+'0179 -CS. 31 DE MARCO'!E13+'0180-CS. SAO QUIRINO'!E13+'0181-CS. JOAQUIM EGIDIO'!E13+'0182- CS COSTA E SILVA'!E13+'0184-CARLOS GOMES'!E13+'0185-CS. BOA ESPERANCA'!E13+'0186- CRI'!E13+'caps III - esperança'!E13</f>
        <v>0</v>
      </c>
      <c r="F13" s="5">
        <f>'066-CEVI'!F13+'069 - CAPS CRIAD'!F13+'074-CS. CENTRO'!F13+'0170-DISTRITO  LESTE'!F13+'0171-PS Centro'!F13+'0172- SAD LESTE'!F13+'0175-VISA LESTE'!F13+'0176-CS.ANTONIO COSTA-CONCEICAO'!F13+'0177-CS. SOUSAS'!F13+'0178 -CS. TAQUARAL'!F13+'0179 -CS. 31 DE MARCO'!F13+'0180-CS. SAO QUIRINO'!F13+'0181-CS. JOAQUIM EGIDIO'!F13+'0182- CS COSTA E SILVA'!F13+'0184-CARLOS GOMES'!F13+'0185-CS. BOA ESPERANCA'!F13+'0186- CRI'!F13+'caps III - esperança'!F13</f>
        <v>0</v>
      </c>
      <c r="G13" s="5">
        <f>'066-CEVI'!G13+'069 - CAPS CRIAD'!G13+'074-CS. CENTRO'!G13+'0170-DISTRITO  LESTE'!G13+'0171-PS Centro'!G13+'0172- SAD LESTE'!G13+'0175-VISA LESTE'!G13+'0176-CS.ANTONIO COSTA-CONCEICAO'!G13+'0177-CS. SOUSAS'!G13+'0178 -CS. TAQUARAL'!G13+'0179 -CS. 31 DE MARCO'!G13+'0180-CS. SAO QUIRINO'!G13+'0181-CS. JOAQUIM EGIDIO'!G13+'0182- CS COSTA E SILVA'!G13+'0184-CARLOS GOMES'!G13+'0185-CS. BOA ESPERANCA'!G13+'0186- CRI'!G13+'caps III - esperança'!G13</f>
        <v>0</v>
      </c>
      <c r="H13" s="5">
        <f>'066-CEVI'!H13+'069 - CAPS CRIAD'!H13+'074-CS. CENTRO'!H13+'0170-DISTRITO  LESTE'!H13+'0171-PS Centro'!H13+'0172- SAD LESTE'!H13+'0175-VISA LESTE'!H13+'0176-CS.ANTONIO COSTA-CONCEICAO'!H13+'0177-CS. SOUSAS'!H13+'0178 -CS. TAQUARAL'!H13+'0179 -CS. 31 DE MARCO'!H13+'0180-CS. SAO QUIRINO'!H13+'0181-CS. JOAQUIM EGIDIO'!H13+'0182- CS COSTA E SILVA'!H13+'0184-CARLOS GOMES'!H13+'0185-CS. BOA ESPERANCA'!H13+'0186- CRI'!H13+'caps III - esperança'!H13</f>
        <v>0</v>
      </c>
      <c r="I13" s="5">
        <f>'066-CEVI'!I13+'069 - CAPS CRIAD'!I13+'074-CS. CENTRO'!I13+'0170-DISTRITO  LESTE'!I13+'0171-PS Centro'!I13+'0172- SAD LESTE'!I13+'0175-VISA LESTE'!I13+'0176-CS.ANTONIO COSTA-CONCEICAO'!I13+'0177-CS. SOUSAS'!I13+'0178 -CS. TAQUARAL'!I13+'0179 -CS. 31 DE MARCO'!I13+'0180-CS. SAO QUIRINO'!I13+'0181-CS. JOAQUIM EGIDIO'!I13+'0182- CS COSTA E SILVA'!I13+'0184-CARLOS GOMES'!I13+'0185-CS. BOA ESPERANCA'!I13+'0186- CRI'!I13+'caps III - esperança'!I13</f>
        <v>0</v>
      </c>
      <c r="J13" s="5">
        <f>'066-CEVI'!J13+'069 - CAPS CRIAD'!J13+'074-CS. CENTRO'!J13+'0170-DISTRITO  LESTE'!J13+'0171-PS Centro'!J13+'0172- SAD LESTE'!J13+'0175-VISA LESTE'!J13+'0176-CS.ANTONIO COSTA-CONCEICAO'!J13+'0177-CS. SOUSAS'!J13+'0178 -CS. TAQUARAL'!J13+'0179 -CS. 31 DE MARCO'!J13+'0180-CS. SAO QUIRINO'!J13+'0181-CS. JOAQUIM EGIDIO'!J13+'0182- CS COSTA E SILVA'!J13+'0184-CARLOS GOMES'!J13+'0185-CS. BOA ESPERANCA'!J13+'0186- CRI'!J13+'caps III - esperança'!J13</f>
        <v>0</v>
      </c>
      <c r="K13" s="5">
        <f>'066-CEVI'!K13+'069 - CAPS CRIAD'!K13+'074-CS. CENTRO'!K13+'0170-DISTRITO  LESTE'!K13+'0171-PS Centro'!K13+'0172- SAD LESTE'!K13+'0175-VISA LESTE'!K13+'0176-CS.ANTONIO COSTA-CONCEICAO'!K13+'0177-CS. SOUSAS'!K13+'0178 -CS. TAQUARAL'!K13+'0179 -CS. 31 DE MARCO'!K13+'0180-CS. SAO QUIRINO'!K13+'0181-CS. JOAQUIM EGIDIO'!K13+'0182- CS COSTA E SILVA'!K13+'0184-CARLOS GOMES'!K13+'0185-CS. BOA ESPERANCA'!K13+'0186- CRI'!K13+'caps III - esperança'!K13</f>
        <v>0</v>
      </c>
      <c r="L13" s="5">
        <f>'066-CEVI'!L13+'069 - CAPS CRIAD'!L13+'074-CS. CENTRO'!L13+'0170-DISTRITO  LESTE'!L13+'0171-PS Centro'!L13+'0172- SAD LESTE'!L13+'0175-VISA LESTE'!L13+'0176-CS.ANTONIO COSTA-CONCEICAO'!L13+'0177-CS. SOUSAS'!L13+'0178 -CS. TAQUARAL'!L13+'0179 -CS. 31 DE MARCO'!L13+'0180-CS. SAO QUIRINO'!L13+'0181-CS. JOAQUIM EGIDIO'!L13+'0182- CS COSTA E SILVA'!L13+'0184-CARLOS GOMES'!L13+'0185-CS. BOA ESPERANCA'!L13+'0186- CRI'!L13+'caps III - esperança'!L13</f>
        <v>0</v>
      </c>
      <c r="M13" s="5">
        <f>'066-CEVI'!M13+'069 - CAPS CRIAD'!M13+'074-CS. CENTRO'!M13+'0170-DISTRITO  LESTE'!M13+'0171-PS Centro'!M13+'0172- SAD LESTE'!M13+'0175-VISA LESTE'!M13+'0176-CS.ANTONIO COSTA-CONCEICAO'!M13+'0177-CS. SOUSAS'!M13+'0178 -CS. TAQUARAL'!M13+'0179 -CS. 31 DE MARCO'!M13+'0180-CS. SAO QUIRINO'!M13+'0181-CS. JOAQUIM EGIDIO'!M13+'0182- CS COSTA E SILVA'!M13+'0184-CARLOS GOMES'!M13+'0185-CS. BOA ESPERANCA'!M13+'0186- CRI'!M13+'caps III - esperança'!M13</f>
        <v>0</v>
      </c>
      <c r="N13" s="5">
        <f>'066-CEVI'!N13+'069 - CAPS CRIAD'!N13+'074-CS. CENTRO'!N13+'0170-DISTRITO  LESTE'!N13+'0171-PS Centro'!N13+'0172- SAD LESTE'!N13+'0175-VISA LESTE'!N13+'0176-CS.ANTONIO COSTA-CONCEICAO'!N13+'0177-CS. SOUSAS'!N13+'0178 -CS. TAQUARAL'!N13+'0179 -CS. 31 DE MARCO'!N13+'0180-CS. SAO QUIRINO'!N13+'0181-CS. JOAQUIM EGIDIO'!N13+'0182- CS COSTA E SILVA'!N13+'0184-CARLOS GOMES'!N13+'0185-CS. BOA ESPERANCA'!N13+'0186- CRI'!N13+'caps III - esperança'!N13</f>
        <v>0</v>
      </c>
    </row>
    <row r="14" spans="2:14" ht="12.75">
      <c r="B14" s="3" t="s">
        <v>13</v>
      </c>
      <c r="C14" s="5">
        <f>'066-CEVI'!C14+'069 - CAPS CRIAD'!C14+'074-CS. CENTRO'!C14+'0170-DISTRITO  LESTE'!C14+'0171-PS Centro'!C14+'0172- SAD LESTE'!C14+'0175-VISA LESTE'!C14+'0176-CS.ANTONIO COSTA-CONCEICAO'!C14+'0177-CS. SOUSAS'!C14+'0178 -CS. TAQUARAL'!C14+'0179 -CS. 31 DE MARCO'!C14+'0180-CS. SAO QUIRINO'!C14+'0181-CS. JOAQUIM EGIDIO'!C14+'0182- CS COSTA E SILVA'!C14+'0184-CARLOS GOMES'!C14+'0185-CS. BOA ESPERANCA'!C14+'0186- CRI'!C14+'caps III - esperança'!C14</f>
        <v>1950.5616505005999</v>
      </c>
      <c r="D14" s="5">
        <f>'066-CEVI'!D14+'069 - CAPS CRIAD'!D14+'074-CS. CENTRO'!D14+'0170-DISTRITO  LESTE'!D14+'0171-PS Centro'!D14+'0172- SAD LESTE'!D14+'0175-VISA LESTE'!D14+'0176-CS.ANTONIO COSTA-CONCEICAO'!D14+'0177-CS. SOUSAS'!D14+'0178 -CS. TAQUARAL'!D14+'0179 -CS. 31 DE MARCO'!D14+'0180-CS. SAO QUIRINO'!D14+'0181-CS. JOAQUIM EGIDIO'!D14+'0182- CS COSTA E SILVA'!D14+'0184-CARLOS GOMES'!D14+'0185-CS. BOA ESPERANCA'!D14+'0186- CRI'!D14+'caps III - esperança'!D14</f>
        <v>1844.6178672604003</v>
      </c>
      <c r="E14" s="5">
        <f>'066-CEVI'!E14+'069 - CAPS CRIAD'!E14+'074-CS. CENTRO'!E14+'0170-DISTRITO  LESTE'!E14+'0171-PS Centro'!E14+'0172- SAD LESTE'!E14+'0175-VISA LESTE'!E14+'0176-CS.ANTONIO COSTA-CONCEICAO'!E14+'0177-CS. SOUSAS'!E14+'0178 -CS. TAQUARAL'!E14+'0179 -CS. 31 DE MARCO'!E14+'0180-CS. SAO QUIRINO'!E14+'0181-CS. JOAQUIM EGIDIO'!E14+'0182- CS COSTA E SILVA'!E14+'0184-CARLOS GOMES'!E14+'0185-CS. BOA ESPERANCA'!E14+'0186- CRI'!E14+'caps III - esperança'!E14</f>
        <v>772.4332702999001</v>
      </c>
      <c r="F14" s="5">
        <f>'066-CEVI'!F14+'069 - CAPS CRIAD'!F14+'074-CS. CENTRO'!F14+'0170-DISTRITO  LESTE'!F14+'0171-PS Centro'!F14+'0172- SAD LESTE'!F14+'0175-VISA LESTE'!F14+'0176-CS.ANTONIO COSTA-CONCEICAO'!F14+'0177-CS. SOUSAS'!F14+'0178 -CS. TAQUARAL'!F14+'0179 -CS. 31 DE MARCO'!F14+'0180-CS. SAO QUIRINO'!F14+'0181-CS. JOAQUIM EGIDIO'!F14+'0182- CS COSTA E SILVA'!F14+'0184-CARLOS GOMES'!F14+'0185-CS. BOA ESPERANCA'!F14+'0186- CRI'!F14+'caps III - esperança'!F14</f>
        <v>607.1143393373001</v>
      </c>
      <c r="G14" s="5">
        <f>'066-CEVI'!G14+'069 - CAPS CRIAD'!G14+'074-CS. CENTRO'!G14+'0170-DISTRITO  LESTE'!G14+'0171-PS Centro'!G14+'0172- SAD LESTE'!G14+'0175-VISA LESTE'!G14+'0176-CS.ANTONIO COSTA-CONCEICAO'!G14+'0177-CS. SOUSAS'!G14+'0178 -CS. TAQUARAL'!G14+'0179 -CS. 31 DE MARCO'!G14+'0180-CS. SAO QUIRINO'!G14+'0181-CS. JOAQUIM EGIDIO'!G14+'0182- CS COSTA E SILVA'!G14+'0184-CARLOS GOMES'!G14+'0185-CS. BOA ESPERANCA'!G14+'0186- CRI'!G14+'caps III - esperança'!G14</f>
        <v>742.2209460009</v>
      </c>
      <c r="H14" s="5">
        <f>'066-CEVI'!H14+'069 - CAPS CRIAD'!H14+'074-CS. CENTRO'!H14+'0170-DISTRITO  LESTE'!H14+'0171-PS Centro'!H14+'0172- SAD LESTE'!H14+'0175-VISA LESTE'!H14+'0176-CS.ANTONIO COSTA-CONCEICAO'!H14+'0177-CS. SOUSAS'!H14+'0178 -CS. TAQUARAL'!H14+'0179 -CS. 31 DE MARCO'!H14+'0180-CS. SAO QUIRINO'!H14+'0181-CS. JOAQUIM EGIDIO'!H14+'0182- CS COSTA E SILVA'!H14+'0184-CARLOS GOMES'!H14+'0185-CS. BOA ESPERANCA'!H14+'0186- CRI'!H14+'caps III - esperança'!H14</f>
        <v>1492.8399543877001</v>
      </c>
      <c r="I14" s="5">
        <f>'066-CEVI'!I14+'069 - CAPS CRIAD'!I14+'074-CS. CENTRO'!I14+'0170-DISTRITO  LESTE'!I14+'0171-PS Centro'!I14+'0172- SAD LESTE'!I14+'0175-VISA LESTE'!I14+'0176-CS.ANTONIO COSTA-CONCEICAO'!I14+'0177-CS. SOUSAS'!I14+'0178 -CS. TAQUARAL'!I14+'0179 -CS. 31 DE MARCO'!I14+'0180-CS. SAO QUIRINO'!I14+'0181-CS. JOAQUIM EGIDIO'!I14+'0182- CS COSTA E SILVA'!I14+'0184-CARLOS GOMES'!I14+'0185-CS. BOA ESPERANCA'!I14+'0186- CRI'!I14+'caps III - esperança'!I14</f>
        <v>1365.3572114494</v>
      </c>
      <c r="J14" s="5">
        <f>'066-CEVI'!J14+'069 - CAPS CRIAD'!J14+'074-CS. CENTRO'!J14+'0170-DISTRITO  LESTE'!J14+'0171-PS Centro'!J14+'0172- SAD LESTE'!J14+'0175-VISA LESTE'!J14+'0176-CS.ANTONIO COSTA-CONCEICAO'!J14+'0177-CS. SOUSAS'!J14+'0178 -CS. TAQUARAL'!J14+'0179 -CS. 31 DE MARCO'!J14+'0180-CS. SAO QUIRINO'!J14+'0181-CS. JOAQUIM EGIDIO'!J14+'0182- CS COSTA E SILVA'!J14+'0184-CARLOS GOMES'!J14+'0185-CS. BOA ESPERANCA'!J14+'0186- CRI'!J14+'caps III - esperança'!J14</f>
        <v>1093.7583377025999</v>
      </c>
      <c r="K14" s="5">
        <f>'066-CEVI'!K14+'069 - CAPS CRIAD'!K14+'074-CS. CENTRO'!K14+'0170-DISTRITO  LESTE'!K14+'0171-PS Centro'!K14+'0172- SAD LESTE'!K14+'0175-VISA LESTE'!K14+'0176-CS.ANTONIO COSTA-CONCEICAO'!K14+'0177-CS. SOUSAS'!K14+'0178 -CS. TAQUARAL'!K14+'0179 -CS. 31 DE MARCO'!K14+'0180-CS. SAO QUIRINO'!K14+'0181-CS. JOAQUIM EGIDIO'!K14+'0182- CS COSTA E SILVA'!K14+'0184-CARLOS GOMES'!K14+'0185-CS. BOA ESPERANCA'!K14+'0186- CRI'!K14+'caps III - esperança'!K14</f>
        <v>3992.4593173204003</v>
      </c>
      <c r="L14" s="5">
        <f>'066-CEVI'!L14+'069 - CAPS CRIAD'!L14+'074-CS. CENTRO'!L14+'0170-DISTRITO  LESTE'!L14+'0171-PS Centro'!L14+'0172- SAD LESTE'!L14+'0175-VISA LESTE'!L14+'0176-CS.ANTONIO COSTA-CONCEICAO'!L14+'0177-CS. SOUSAS'!L14+'0178 -CS. TAQUARAL'!L14+'0179 -CS. 31 DE MARCO'!L14+'0180-CS. SAO QUIRINO'!L14+'0181-CS. JOAQUIM EGIDIO'!L14+'0182- CS COSTA E SILVA'!L14+'0184-CARLOS GOMES'!L14+'0185-CS. BOA ESPERANCA'!L14+'0186- CRI'!L14+'caps III - esperança'!L14</f>
        <v>4092.5065462031002</v>
      </c>
      <c r="M14" s="5">
        <f>'066-CEVI'!M14+'069 - CAPS CRIAD'!M14+'074-CS. CENTRO'!M14+'0170-DISTRITO  LESTE'!M14+'0171-PS Centro'!M14+'0172- SAD LESTE'!M14+'0175-VISA LESTE'!M14+'0176-CS.ANTONIO COSTA-CONCEICAO'!M14+'0177-CS. SOUSAS'!M14+'0178 -CS. TAQUARAL'!M14+'0179 -CS. 31 DE MARCO'!M14+'0180-CS. SAO QUIRINO'!M14+'0181-CS. JOAQUIM EGIDIO'!M14+'0182- CS COSTA E SILVA'!M14+'0184-CARLOS GOMES'!M14+'0185-CS. BOA ESPERANCA'!M14+'0186- CRI'!M14+'caps III - esperança'!M14</f>
        <v>2860.5838974431003</v>
      </c>
      <c r="N14" s="5">
        <f>'066-CEVI'!N14+'069 - CAPS CRIAD'!N14+'074-CS. CENTRO'!N14+'0170-DISTRITO  LESTE'!N14+'0171-PS Centro'!N14+'0172- SAD LESTE'!N14+'0175-VISA LESTE'!N14+'0176-CS.ANTONIO COSTA-CONCEICAO'!N14+'0177-CS. SOUSAS'!N14+'0178 -CS. TAQUARAL'!N14+'0179 -CS. 31 DE MARCO'!N14+'0180-CS. SAO QUIRINO'!N14+'0181-CS. JOAQUIM EGIDIO'!N14+'0182- CS COSTA E SILVA'!N14+'0184-CARLOS GOMES'!N14+'0185-CS. BOA ESPERANCA'!N14+'0186- CRI'!N14+'caps III - esperança'!N14</f>
        <v>470.7770533963</v>
      </c>
    </row>
    <row r="15" spans="2:15" ht="12.75">
      <c r="B15" s="3" t="s">
        <v>14</v>
      </c>
      <c r="C15" s="5">
        <f>'066-CEVI'!C15+'069 - CAPS CRIAD'!C15+'074-CS. CENTRO'!C15+'0170-DISTRITO  LESTE'!C15+'0171-PS Centro'!C15+'0172- SAD LESTE'!C15+'0175-VISA LESTE'!C15+'0176-CS.ANTONIO COSTA-CONCEICAO'!C15+'0177-CS. SOUSAS'!C15+'0178 -CS. TAQUARAL'!C15+'0179 -CS. 31 DE MARCO'!C15+'0180-CS. SAO QUIRINO'!C15+'0181-CS. JOAQUIM EGIDIO'!C15+'0182- CS COSTA E SILVA'!C15+'0184-CARLOS GOMES'!C15+'0185-CS. BOA ESPERANCA'!C15+'0186- CRI'!C15+'caps III - esperança'!C15</f>
        <v>91513.5944750126</v>
      </c>
      <c r="D15" s="5">
        <f>'066-CEVI'!D15+'069 - CAPS CRIAD'!D15+'074-CS. CENTRO'!D15+'0170-DISTRITO  LESTE'!D15+'0171-PS Centro'!D15+'0172- SAD LESTE'!D15+'0175-VISA LESTE'!D15+'0176-CS.ANTONIO COSTA-CONCEICAO'!D15+'0177-CS. SOUSAS'!D15+'0178 -CS. TAQUARAL'!D15+'0179 -CS. 31 DE MARCO'!D15+'0180-CS. SAO QUIRINO'!D15+'0181-CS. JOAQUIM EGIDIO'!D15+'0182- CS COSTA E SILVA'!D15+'0184-CARLOS GOMES'!D15+'0185-CS. BOA ESPERANCA'!D15+'0186- CRI'!D15+'caps III - esperança'!D15</f>
        <v>99082.3304161153</v>
      </c>
      <c r="E15" s="5">
        <f>'066-CEVI'!E15+'069 - CAPS CRIAD'!E15+'074-CS. CENTRO'!E15+'0170-DISTRITO  LESTE'!E15+'0171-PS Centro'!E15+'0172- SAD LESTE'!E15+'0175-VISA LESTE'!E15+'0176-CS.ANTONIO COSTA-CONCEICAO'!E15+'0177-CS. SOUSAS'!E15+'0178 -CS. TAQUARAL'!E15+'0179 -CS. 31 DE MARCO'!E15+'0180-CS. SAO QUIRINO'!E15+'0181-CS. JOAQUIM EGIDIO'!E15+'0182- CS COSTA E SILVA'!E15+'0184-CARLOS GOMES'!E15+'0185-CS. BOA ESPERANCA'!E15+'0186- CRI'!E15+'caps III - esperança'!E15</f>
        <v>130931.39347999361</v>
      </c>
      <c r="F15" s="5">
        <f>'066-CEVI'!F15+'069 - CAPS CRIAD'!F15+'074-CS. CENTRO'!F15+'0170-DISTRITO  LESTE'!F15+'0171-PS Centro'!F15+'0172- SAD LESTE'!F15+'0175-VISA LESTE'!F15+'0176-CS.ANTONIO COSTA-CONCEICAO'!F15+'0177-CS. SOUSAS'!F15+'0178 -CS. TAQUARAL'!F15+'0179 -CS. 31 DE MARCO'!F15+'0180-CS. SAO QUIRINO'!F15+'0181-CS. JOAQUIM EGIDIO'!F15+'0182- CS COSTA E SILVA'!F15+'0184-CARLOS GOMES'!F15+'0185-CS. BOA ESPERANCA'!F15+'0186- CRI'!F15+'caps III - esperança'!F15</f>
        <v>286026.15969573206</v>
      </c>
      <c r="G15" s="5">
        <f>'066-CEVI'!G15+'069 - CAPS CRIAD'!G15+'074-CS. CENTRO'!G15+'0170-DISTRITO  LESTE'!G15+'0171-PS Centro'!G15+'0172- SAD LESTE'!G15+'0175-VISA LESTE'!G15+'0176-CS.ANTONIO COSTA-CONCEICAO'!G15+'0177-CS. SOUSAS'!G15+'0178 -CS. TAQUARAL'!G15+'0179 -CS. 31 DE MARCO'!G15+'0180-CS. SAO QUIRINO'!G15+'0181-CS. JOAQUIM EGIDIO'!G15+'0182- CS COSTA E SILVA'!G15+'0184-CARLOS GOMES'!G15+'0185-CS. BOA ESPERANCA'!G15+'0186- CRI'!G15+'caps III - esperança'!G15</f>
        <v>194197.06139891292</v>
      </c>
      <c r="H15" s="5">
        <f>'066-CEVI'!H15+'069 - CAPS CRIAD'!H15+'074-CS. CENTRO'!H15+'0170-DISTRITO  LESTE'!H15+'0171-PS Centro'!H15+'0172- SAD LESTE'!H15+'0175-VISA LESTE'!H15+'0176-CS.ANTONIO COSTA-CONCEICAO'!H15+'0177-CS. SOUSAS'!H15+'0178 -CS. TAQUARAL'!H15+'0179 -CS. 31 DE MARCO'!H15+'0180-CS. SAO QUIRINO'!H15+'0181-CS. JOAQUIM EGIDIO'!H15+'0182- CS COSTA E SILVA'!H15+'0184-CARLOS GOMES'!H15+'0185-CS. BOA ESPERANCA'!H15+'0186- CRI'!H15+'caps III - esperança'!H15</f>
        <v>93637.9160264634</v>
      </c>
      <c r="I15" s="5">
        <f>'066-CEVI'!I15+'069 - CAPS CRIAD'!I15+'074-CS. CENTRO'!I15+'0170-DISTRITO  LESTE'!I15+'0171-PS Centro'!I15+'0172- SAD LESTE'!I15+'0175-VISA LESTE'!I15+'0176-CS.ANTONIO COSTA-CONCEICAO'!I15+'0177-CS. SOUSAS'!I15+'0178 -CS. TAQUARAL'!I15+'0179 -CS. 31 DE MARCO'!I15+'0180-CS. SAO QUIRINO'!I15+'0181-CS. JOAQUIM EGIDIO'!I15+'0182- CS COSTA E SILVA'!I15+'0184-CARLOS GOMES'!I15+'0185-CS. BOA ESPERANCA'!I15+'0186- CRI'!I15+'caps III - esperança'!I15</f>
        <v>75447.3520505447</v>
      </c>
      <c r="J15" s="5">
        <f>'066-CEVI'!J15+'069 - CAPS CRIAD'!J15+'074-CS. CENTRO'!J15+'0170-DISTRITO  LESTE'!J15+'0171-PS Centro'!J15+'0172- SAD LESTE'!J15+'0175-VISA LESTE'!J15+'0176-CS.ANTONIO COSTA-CONCEICAO'!J15+'0177-CS. SOUSAS'!J15+'0178 -CS. TAQUARAL'!J15+'0179 -CS. 31 DE MARCO'!J15+'0180-CS. SAO QUIRINO'!J15+'0181-CS. JOAQUIM EGIDIO'!J15+'0182- CS COSTA E SILVA'!J15+'0184-CARLOS GOMES'!J15+'0185-CS. BOA ESPERANCA'!J15+'0186- CRI'!J15+'caps III - esperança'!J15</f>
        <v>119832.94554432799</v>
      </c>
      <c r="K15" s="5">
        <f>'066-CEVI'!K15+'069 - CAPS CRIAD'!K15+'074-CS. CENTRO'!K15+'0170-DISTRITO  LESTE'!K15+'0171-PS Centro'!K15+'0172- SAD LESTE'!K15+'0175-VISA LESTE'!K15+'0176-CS.ANTONIO COSTA-CONCEICAO'!K15+'0177-CS. SOUSAS'!K15+'0178 -CS. TAQUARAL'!K15+'0179 -CS. 31 DE MARCO'!K15+'0180-CS. SAO QUIRINO'!K15+'0181-CS. JOAQUIM EGIDIO'!K15+'0182- CS COSTA E SILVA'!K15+'0184-CARLOS GOMES'!K15+'0185-CS. BOA ESPERANCA'!K15+'0186- CRI'!K15+'caps III - esperança'!K15</f>
        <v>58900.6032516544</v>
      </c>
      <c r="L15" s="5">
        <f>'066-CEVI'!L15+'069 - CAPS CRIAD'!L15+'074-CS. CENTRO'!L15+'0170-DISTRITO  LESTE'!L15+'0171-PS Centro'!L15+'0172- SAD LESTE'!L15+'0175-VISA LESTE'!L15+'0176-CS.ANTONIO COSTA-CONCEICAO'!L15+'0177-CS. SOUSAS'!L15+'0178 -CS. TAQUARAL'!L15+'0179 -CS. 31 DE MARCO'!L15+'0180-CS. SAO QUIRINO'!L15+'0181-CS. JOAQUIM EGIDIO'!L15+'0182- CS COSTA E SILVA'!L15+'0184-CARLOS GOMES'!L15+'0185-CS. BOA ESPERANCA'!L15+'0186- CRI'!L15+'caps III - esperança'!L15</f>
        <v>119504.9808243108</v>
      </c>
      <c r="M15" s="5">
        <f>'066-CEVI'!M15+'069 - CAPS CRIAD'!M15+'074-CS. CENTRO'!M15+'0170-DISTRITO  LESTE'!M15+'0171-PS Centro'!M15+'0172- SAD LESTE'!M15+'0175-VISA LESTE'!M15+'0176-CS.ANTONIO COSTA-CONCEICAO'!M15+'0177-CS. SOUSAS'!M15+'0178 -CS. TAQUARAL'!M15+'0179 -CS. 31 DE MARCO'!M15+'0180-CS. SAO QUIRINO'!M15+'0181-CS. JOAQUIM EGIDIO'!M15+'0182- CS COSTA E SILVA'!M15+'0184-CARLOS GOMES'!M15+'0185-CS. BOA ESPERANCA'!M15+'0186- CRI'!M15+'caps III - esperança'!M15</f>
        <v>76117.4168667356</v>
      </c>
      <c r="N15" s="5">
        <f>'066-CEVI'!N15+'069 - CAPS CRIAD'!N15+'074-CS. CENTRO'!N15+'0170-DISTRITO  LESTE'!N15+'0171-PS Centro'!N15+'0172- SAD LESTE'!N15+'0175-VISA LESTE'!N15+'0176-CS.ANTONIO COSTA-CONCEICAO'!N15+'0177-CS. SOUSAS'!N15+'0178 -CS. TAQUARAL'!N15+'0179 -CS. 31 DE MARCO'!N15+'0180-CS. SAO QUIRINO'!N15+'0181-CS. JOAQUIM EGIDIO'!N15+'0182- CS COSTA E SILVA'!N15+'0184-CARLOS GOMES'!N15+'0185-CS. BOA ESPERANCA'!N15+'0186- CRI'!N15+'caps III - esperança'!N15</f>
        <v>86587.92536042728</v>
      </c>
      <c r="O15" s="12"/>
    </row>
    <row r="16" spans="2:14" ht="12.75">
      <c r="B16" s="3" t="s">
        <v>15</v>
      </c>
      <c r="C16" s="5">
        <f>'066-CEVI'!C16+'069 - CAPS CRIAD'!C16+'074-CS. CENTRO'!C16+'0170-DISTRITO  LESTE'!C16+'0171-PS Centro'!C16+'0172- SAD LESTE'!C16+'0175-VISA LESTE'!C16+'0176-CS.ANTONIO COSTA-CONCEICAO'!C16+'0177-CS. SOUSAS'!C16+'0178 -CS. TAQUARAL'!C16+'0179 -CS. 31 DE MARCO'!C16+'0180-CS. SAO QUIRINO'!C16+'0181-CS. JOAQUIM EGIDIO'!C16+'0182- CS COSTA E SILVA'!C16+'0184-CARLOS GOMES'!C16+'0185-CS. BOA ESPERANCA'!C16+'0186- CRI'!C16+'caps III - esperança'!C16</f>
        <v>0</v>
      </c>
      <c r="D16" s="5">
        <f>'066-CEVI'!D16+'069 - CAPS CRIAD'!D16+'074-CS. CENTRO'!D16+'0170-DISTRITO  LESTE'!D16+'0171-PS Centro'!D16+'0172- SAD LESTE'!D16+'0175-VISA LESTE'!D16+'0176-CS.ANTONIO COSTA-CONCEICAO'!D16+'0177-CS. SOUSAS'!D16+'0178 -CS. TAQUARAL'!D16+'0179 -CS. 31 DE MARCO'!D16+'0180-CS. SAO QUIRINO'!D16+'0181-CS. JOAQUIM EGIDIO'!D16+'0182- CS COSTA E SILVA'!D16+'0184-CARLOS GOMES'!D16+'0185-CS. BOA ESPERANCA'!D16+'0186- CRI'!D16+'caps III - esperança'!D16</f>
        <v>0</v>
      </c>
      <c r="E16" s="5">
        <f>'066-CEVI'!E16+'069 - CAPS CRIAD'!E16+'074-CS. CENTRO'!E16+'0170-DISTRITO  LESTE'!E16+'0171-PS Centro'!E16+'0172- SAD LESTE'!E16+'0175-VISA LESTE'!E16+'0176-CS.ANTONIO COSTA-CONCEICAO'!E16+'0177-CS. SOUSAS'!E16+'0178 -CS. TAQUARAL'!E16+'0179 -CS. 31 DE MARCO'!E16+'0180-CS. SAO QUIRINO'!E16+'0181-CS. JOAQUIM EGIDIO'!E16+'0182- CS COSTA E SILVA'!E16+'0184-CARLOS GOMES'!E16+'0185-CS. BOA ESPERANCA'!E16+'0186- CRI'!E16+'caps III - esperança'!E16</f>
        <v>0</v>
      </c>
      <c r="F16" s="5">
        <f>'066-CEVI'!F16+'069 - CAPS CRIAD'!F16+'074-CS. CENTRO'!F16+'0170-DISTRITO  LESTE'!F16+'0171-PS Centro'!F16+'0172- SAD LESTE'!F16+'0175-VISA LESTE'!F16+'0176-CS.ANTONIO COSTA-CONCEICAO'!F16+'0177-CS. SOUSAS'!F16+'0178 -CS. TAQUARAL'!F16+'0179 -CS. 31 DE MARCO'!F16+'0180-CS. SAO QUIRINO'!F16+'0181-CS. JOAQUIM EGIDIO'!F16+'0182- CS COSTA E SILVA'!F16+'0184-CARLOS GOMES'!F16+'0185-CS. BOA ESPERANCA'!F16+'0186- CRI'!F16+'caps III - esperança'!F16</f>
        <v>0</v>
      </c>
      <c r="G16" s="5">
        <f>'066-CEVI'!G16+'069 - CAPS CRIAD'!G16+'074-CS. CENTRO'!G16+'0170-DISTRITO  LESTE'!G16+'0171-PS Centro'!G16+'0172- SAD LESTE'!G16+'0175-VISA LESTE'!G16+'0176-CS.ANTONIO COSTA-CONCEICAO'!G16+'0177-CS. SOUSAS'!G16+'0178 -CS. TAQUARAL'!G16+'0179 -CS. 31 DE MARCO'!G16+'0180-CS. SAO QUIRINO'!G16+'0181-CS. JOAQUIM EGIDIO'!G16+'0182- CS COSTA E SILVA'!G16+'0184-CARLOS GOMES'!G16+'0185-CS. BOA ESPERANCA'!G16+'0186- CRI'!G16+'caps III - esperança'!G16</f>
        <v>0</v>
      </c>
      <c r="H16" s="5">
        <f>'066-CEVI'!H16+'069 - CAPS CRIAD'!H16+'074-CS. CENTRO'!H16+'0170-DISTRITO  LESTE'!H16+'0171-PS Centro'!H16+'0172- SAD LESTE'!H16+'0175-VISA LESTE'!H16+'0176-CS.ANTONIO COSTA-CONCEICAO'!H16+'0177-CS. SOUSAS'!H16+'0178 -CS. TAQUARAL'!H16+'0179 -CS. 31 DE MARCO'!H16+'0180-CS. SAO QUIRINO'!H16+'0181-CS. JOAQUIM EGIDIO'!H16+'0182- CS COSTA E SILVA'!H16+'0184-CARLOS GOMES'!H16+'0185-CS. BOA ESPERANCA'!H16+'0186- CRI'!H16+'caps III - esperança'!H16</f>
        <v>0</v>
      </c>
      <c r="I16" s="5">
        <f>'066-CEVI'!I16+'069 - CAPS CRIAD'!I16+'074-CS. CENTRO'!I16+'0170-DISTRITO  LESTE'!I16+'0171-PS Centro'!I16+'0172- SAD LESTE'!I16+'0175-VISA LESTE'!I16+'0176-CS.ANTONIO COSTA-CONCEICAO'!I16+'0177-CS. SOUSAS'!I16+'0178 -CS. TAQUARAL'!I16+'0179 -CS. 31 DE MARCO'!I16+'0180-CS. SAO QUIRINO'!I16+'0181-CS. JOAQUIM EGIDIO'!I16+'0182- CS COSTA E SILVA'!I16+'0184-CARLOS GOMES'!I16+'0185-CS. BOA ESPERANCA'!I16+'0186- CRI'!I16+'caps III - esperança'!I16</f>
        <v>607.6</v>
      </c>
      <c r="J16" s="5">
        <f>'066-CEVI'!J16+'069 - CAPS CRIAD'!J16+'074-CS. CENTRO'!J16+'0170-DISTRITO  LESTE'!J16+'0171-PS Centro'!J16+'0172- SAD LESTE'!J16+'0175-VISA LESTE'!J16+'0176-CS.ANTONIO COSTA-CONCEICAO'!J16+'0177-CS. SOUSAS'!J16+'0178 -CS. TAQUARAL'!J16+'0179 -CS. 31 DE MARCO'!J16+'0180-CS. SAO QUIRINO'!J16+'0181-CS. JOAQUIM EGIDIO'!J16+'0182- CS COSTA E SILVA'!J16+'0184-CARLOS GOMES'!J16+'0185-CS. BOA ESPERANCA'!J16+'0186- CRI'!J16+'caps III - esperança'!J16</f>
        <v>0</v>
      </c>
      <c r="K16" s="5">
        <f>'066-CEVI'!K16+'069 - CAPS CRIAD'!K16+'074-CS. CENTRO'!K16+'0170-DISTRITO  LESTE'!K16+'0171-PS Centro'!K16+'0172- SAD LESTE'!K16+'0175-VISA LESTE'!K16+'0176-CS.ANTONIO COSTA-CONCEICAO'!K16+'0177-CS. SOUSAS'!K16+'0178 -CS. TAQUARAL'!K16+'0179 -CS. 31 DE MARCO'!K16+'0180-CS. SAO QUIRINO'!K16+'0181-CS. JOAQUIM EGIDIO'!K16+'0182- CS COSTA E SILVA'!K16+'0184-CARLOS GOMES'!K16+'0185-CS. BOA ESPERANCA'!K16+'0186- CRI'!K16+'caps III - esperança'!K16</f>
        <v>0</v>
      </c>
      <c r="L16" s="5">
        <f>'066-CEVI'!L16+'069 - CAPS CRIAD'!L16+'074-CS. CENTRO'!L16+'0170-DISTRITO  LESTE'!L16+'0171-PS Centro'!L16+'0172- SAD LESTE'!L16+'0175-VISA LESTE'!L16+'0176-CS.ANTONIO COSTA-CONCEICAO'!L16+'0177-CS. SOUSAS'!L16+'0178 -CS. TAQUARAL'!L16+'0179 -CS. 31 DE MARCO'!L16+'0180-CS. SAO QUIRINO'!L16+'0181-CS. JOAQUIM EGIDIO'!L16+'0182- CS COSTA E SILVA'!L16+'0184-CARLOS GOMES'!L16+'0185-CS. BOA ESPERANCA'!L16+'0186- CRI'!L16+'caps III - esperança'!L16</f>
        <v>607.6</v>
      </c>
      <c r="M16" s="5">
        <f>'066-CEVI'!M16+'069 - CAPS CRIAD'!M16+'074-CS. CENTRO'!M16+'0170-DISTRITO  LESTE'!M16+'0171-PS Centro'!M16+'0172- SAD LESTE'!M16+'0175-VISA LESTE'!M16+'0176-CS.ANTONIO COSTA-CONCEICAO'!M16+'0177-CS. SOUSAS'!M16+'0178 -CS. TAQUARAL'!M16+'0179 -CS. 31 DE MARCO'!M16+'0180-CS. SAO QUIRINO'!M16+'0181-CS. JOAQUIM EGIDIO'!M16+'0182- CS COSTA E SILVA'!M16+'0184-CARLOS GOMES'!M16+'0185-CS. BOA ESPERANCA'!M16+'0186- CRI'!M16+'caps III - esperança'!M16</f>
        <v>0</v>
      </c>
      <c r="N16" s="5">
        <f>'066-CEVI'!N16+'069 - CAPS CRIAD'!N16+'074-CS. CENTRO'!N16+'0170-DISTRITO  LESTE'!N16+'0171-PS Centro'!N16+'0172- SAD LESTE'!N16+'0175-VISA LESTE'!N16+'0176-CS.ANTONIO COSTA-CONCEICAO'!N16+'0177-CS. SOUSAS'!N16+'0178 -CS. TAQUARAL'!N16+'0179 -CS. 31 DE MARCO'!N16+'0180-CS. SAO QUIRINO'!N16+'0181-CS. JOAQUIM EGIDIO'!N16+'0182- CS COSTA E SILVA'!N16+'0184-CARLOS GOMES'!N16+'0185-CS. BOA ESPERANCA'!N16+'0186- CRI'!N16+'caps III - esperança'!N16</f>
        <v>0</v>
      </c>
    </row>
    <row r="17" spans="2:14" ht="12.75">
      <c r="B17" s="3" t="s">
        <v>16</v>
      </c>
      <c r="C17" s="5">
        <f>'066-CEVI'!C17+'069 - CAPS CRIAD'!C17+'074-CS. CENTRO'!C17+'0170-DISTRITO  LESTE'!C17+'0171-PS Centro'!C17+'0172- SAD LESTE'!C17+'0175-VISA LESTE'!C17+'0176-CS.ANTONIO COSTA-CONCEICAO'!C17+'0177-CS. SOUSAS'!C17+'0178 -CS. TAQUARAL'!C17+'0179 -CS. 31 DE MARCO'!C17+'0180-CS. SAO QUIRINO'!C17+'0181-CS. JOAQUIM EGIDIO'!C17+'0182- CS COSTA E SILVA'!C17+'0184-CARLOS GOMES'!C17+'0185-CS. BOA ESPERANCA'!C17+'0186- CRI'!C17+'caps III - esperança'!C17</f>
        <v>0</v>
      </c>
      <c r="D17" s="5">
        <f>'066-CEVI'!D17+'069 - CAPS CRIAD'!D17+'074-CS. CENTRO'!D17+'0170-DISTRITO  LESTE'!D17+'0171-PS Centro'!D17+'0172- SAD LESTE'!D17+'0175-VISA LESTE'!D17+'0176-CS.ANTONIO COSTA-CONCEICAO'!D17+'0177-CS. SOUSAS'!D17+'0178 -CS. TAQUARAL'!D17+'0179 -CS. 31 DE MARCO'!D17+'0180-CS. SAO QUIRINO'!D17+'0181-CS. JOAQUIM EGIDIO'!D17+'0182- CS COSTA E SILVA'!D17+'0184-CARLOS GOMES'!D17+'0185-CS. BOA ESPERANCA'!D17+'0186- CRI'!D17+'caps III - esperança'!D17</f>
        <v>27895.9</v>
      </c>
      <c r="E17" s="5">
        <f>'066-CEVI'!E17+'069 - CAPS CRIAD'!E17+'074-CS. CENTRO'!E17+'0170-DISTRITO  LESTE'!E17+'0171-PS Centro'!E17+'0172- SAD LESTE'!E17+'0175-VISA LESTE'!E17+'0176-CS.ANTONIO COSTA-CONCEICAO'!E17+'0177-CS. SOUSAS'!E17+'0178 -CS. TAQUARAL'!E17+'0179 -CS. 31 DE MARCO'!E17+'0180-CS. SAO QUIRINO'!E17+'0181-CS. JOAQUIM EGIDIO'!E17+'0182- CS COSTA E SILVA'!E17+'0184-CARLOS GOMES'!E17+'0185-CS. BOA ESPERANCA'!E17+'0186- CRI'!E17+'caps III - esperança'!E17</f>
        <v>33418.07</v>
      </c>
      <c r="F17" s="5">
        <f>'066-CEVI'!F17+'069 - CAPS CRIAD'!F17+'074-CS. CENTRO'!F17+'0170-DISTRITO  LESTE'!F17+'0171-PS Centro'!F17+'0172- SAD LESTE'!F17+'0175-VISA LESTE'!F17+'0176-CS.ANTONIO COSTA-CONCEICAO'!F17+'0177-CS. SOUSAS'!F17+'0178 -CS. TAQUARAL'!F17+'0179 -CS. 31 DE MARCO'!F17+'0180-CS. SAO QUIRINO'!F17+'0181-CS. JOAQUIM EGIDIO'!F17+'0182- CS COSTA E SILVA'!F17+'0184-CARLOS GOMES'!F17+'0185-CS. BOA ESPERANCA'!F17+'0186- CRI'!F17+'caps III - esperança'!F17</f>
        <v>16736.03</v>
      </c>
      <c r="G17" s="5">
        <f>'066-CEVI'!G17+'069 - CAPS CRIAD'!G17+'074-CS. CENTRO'!G17+'0170-DISTRITO  LESTE'!G17+'0171-PS Centro'!G17+'0172- SAD LESTE'!G17+'0175-VISA LESTE'!G17+'0176-CS.ANTONIO COSTA-CONCEICAO'!G17+'0177-CS. SOUSAS'!G17+'0178 -CS. TAQUARAL'!G17+'0179 -CS. 31 DE MARCO'!G17+'0180-CS. SAO QUIRINO'!G17+'0181-CS. JOAQUIM EGIDIO'!G17+'0182- CS COSTA E SILVA'!G17+'0184-CARLOS GOMES'!G17+'0185-CS. BOA ESPERANCA'!G17+'0186- CRI'!G17+'caps III - esperança'!G17</f>
        <v>20500.75</v>
      </c>
      <c r="H17" s="5">
        <f>'066-CEVI'!H17+'069 - CAPS CRIAD'!H17+'074-CS. CENTRO'!H17+'0170-DISTRITO  LESTE'!H17+'0171-PS Centro'!H17+'0172- SAD LESTE'!H17+'0175-VISA LESTE'!H17+'0176-CS.ANTONIO COSTA-CONCEICAO'!H17+'0177-CS. SOUSAS'!H17+'0178 -CS. TAQUARAL'!H17+'0179 -CS. 31 DE MARCO'!H17+'0180-CS. SAO QUIRINO'!H17+'0181-CS. JOAQUIM EGIDIO'!H17+'0182- CS COSTA E SILVA'!H17+'0184-CARLOS GOMES'!H17+'0185-CS. BOA ESPERANCA'!H17+'0186- CRI'!H17+'caps III - esperança'!H17</f>
        <v>26292.84</v>
      </c>
      <c r="I17" s="5">
        <f>'066-CEVI'!I17+'069 - CAPS CRIAD'!I17+'074-CS. CENTRO'!I17+'0170-DISTRITO  LESTE'!I17+'0171-PS Centro'!I17+'0172- SAD LESTE'!I17+'0175-VISA LESTE'!I17+'0176-CS.ANTONIO COSTA-CONCEICAO'!I17+'0177-CS. SOUSAS'!I17+'0178 -CS. TAQUARAL'!I17+'0179 -CS. 31 DE MARCO'!I17+'0180-CS. SAO QUIRINO'!I17+'0181-CS. JOAQUIM EGIDIO'!I17+'0182- CS COSTA E SILVA'!I17+'0184-CARLOS GOMES'!I17+'0185-CS. BOA ESPERANCA'!I17+'0186- CRI'!I17+'caps III - esperança'!I17</f>
        <v>43442.01</v>
      </c>
      <c r="J17" s="5">
        <f>'066-CEVI'!J17+'069 - CAPS CRIAD'!J17+'074-CS. CENTRO'!J17+'0170-DISTRITO  LESTE'!J17+'0171-PS Centro'!J17+'0172- SAD LESTE'!J17+'0175-VISA LESTE'!J17+'0176-CS.ANTONIO COSTA-CONCEICAO'!J17+'0177-CS. SOUSAS'!J17+'0178 -CS. TAQUARAL'!J17+'0179 -CS. 31 DE MARCO'!J17+'0180-CS. SAO QUIRINO'!J17+'0181-CS. JOAQUIM EGIDIO'!J17+'0182- CS COSTA E SILVA'!J17+'0184-CARLOS GOMES'!J17+'0185-CS. BOA ESPERANCA'!J17+'0186- CRI'!J17+'caps III - esperança'!J17</f>
        <v>18638.3</v>
      </c>
      <c r="K17" s="5">
        <f>'066-CEVI'!K17+'069 - CAPS CRIAD'!K17+'074-CS. CENTRO'!K17+'0170-DISTRITO  LESTE'!K17+'0171-PS Centro'!K17+'0172- SAD LESTE'!K17+'0175-VISA LESTE'!K17+'0176-CS.ANTONIO COSTA-CONCEICAO'!K17+'0177-CS. SOUSAS'!K17+'0178 -CS. TAQUARAL'!K17+'0179 -CS. 31 DE MARCO'!K17+'0180-CS. SAO QUIRINO'!K17+'0181-CS. JOAQUIM EGIDIO'!K17+'0182- CS COSTA E SILVA'!K17+'0184-CARLOS GOMES'!K17+'0185-CS. BOA ESPERANCA'!K17+'0186- CRI'!K17+'caps III - esperança'!K17</f>
        <v>8894.849999999999</v>
      </c>
      <c r="L17" s="5">
        <f>'066-CEVI'!L17+'069 - CAPS CRIAD'!L17+'074-CS. CENTRO'!L17+'0170-DISTRITO  LESTE'!L17+'0171-PS Centro'!L17+'0172- SAD LESTE'!L17+'0175-VISA LESTE'!L17+'0176-CS.ANTONIO COSTA-CONCEICAO'!L17+'0177-CS. SOUSAS'!L17+'0178 -CS. TAQUARAL'!L17+'0179 -CS. 31 DE MARCO'!L17+'0180-CS. SAO QUIRINO'!L17+'0181-CS. JOAQUIM EGIDIO'!L17+'0182- CS COSTA E SILVA'!L17+'0184-CARLOS GOMES'!L17+'0185-CS. BOA ESPERANCA'!L17+'0186- CRI'!L17+'caps III - esperança'!L17</f>
        <v>14899.57</v>
      </c>
      <c r="M17" s="5">
        <f>'066-CEVI'!M17+'069 - CAPS CRIAD'!M17+'074-CS. CENTRO'!M17+'0170-DISTRITO  LESTE'!M17+'0171-PS Centro'!M17+'0172- SAD LESTE'!M17+'0175-VISA LESTE'!M17+'0176-CS.ANTONIO COSTA-CONCEICAO'!M17+'0177-CS. SOUSAS'!M17+'0178 -CS. TAQUARAL'!M17+'0179 -CS. 31 DE MARCO'!M17+'0180-CS. SAO QUIRINO'!M17+'0181-CS. JOAQUIM EGIDIO'!M17+'0182- CS COSTA E SILVA'!M17+'0184-CARLOS GOMES'!M17+'0185-CS. BOA ESPERANCA'!M17+'0186- CRI'!M17+'caps III - esperança'!M17</f>
        <v>4247.26</v>
      </c>
      <c r="N17" s="5">
        <f>'066-CEVI'!N17+'069 - CAPS CRIAD'!N17+'074-CS. CENTRO'!N17+'0170-DISTRITO  LESTE'!N17+'0171-PS Centro'!N17+'0172- SAD LESTE'!N17+'0175-VISA LESTE'!N17+'0176-CS.ANTONIO COSTA-CONCEICAO'!N17+'0177-CS. SOUSAS'!N17+'0178 -CS. TAQUARAL'!N17+'0179 -CS. 31 DE MARCO'!N17+'0180-CS. SAO QUIRINO'!N17+'0181-CS. JOAQUIM EGIDIO'!N17+'0182- CS COSTA E SILVA'!N17+'0184-CARLOS GOMES'!N17+'0185-CS. BOA ESPERANCA'!N17+'0186- CRI'!N17+'caps III - esperança'!N17</f>
        <v>0</v>
      </c>
    </row>
    <row r="18" spans="2:14" ht="12.75">
      <c r="B18" s="3" t="s">
        <v>17</v>
      </c>
      <c r="C18" s="5">
        <f>'066-CEVI'!C18+'069 - CAPS CRIAD'!C18+'074-CS. CENTRO'!C18+'0170-DISTRITO  LESTE'!C18+'0171-PS Centro'!C18+'0172- SAD LESTE'!C18+'0175-VISA LESTE'!C18+'0176-CS.ANTONIO COSTA-CONCEICAO'!C18+'0177-CS. SOUSAS'!C18+'0178 -CS. TAQUARAL'!C18+'0179 -CS. 31 DE MARCO'!C18+'0180-CS. SAO QUIRINO'!C18+'0181-CS. JOAQUIM EGIDIO'!C18+'0182- CS COSTA E SILVA'!C18+'0184-CARLOS GOMES'!C18+'0185-CS. BOA ESPERANCA'!C18+'0186- CRI'!C18+'caps III - esperança'!C18</f>
        <v>45.579463807</v>
      </c>
      <c r="D18" s="5">
        <f>'066-CEVI'!D18+'069 - CAPS CRIAD'!D18+'074-CS. CENTRO'!D18+'0170-DISTRITO  LESTE'!D18+'0171-PS Centro'!D18+'0172- SAD LESTE'!D18+'0175-VISA LESTE'!D18+'0176-CS.ANTONIO COSTA-CONCEICAO'!D18+'0177-CS. SOUSAS'!D18+'0178 -CS. TAQUARAL'!D18+'0179 -CS. 31 DE MARCO'!D18+'0180-CS. SAO QUIRINO'!D18+'0181-CS. JOAQUIM EGIDIO'!D18+'0182- CS COSTA E SILVA'!D18+'0184-CARLOS GOMES'!D18+'0185-CS. BOA ESPERANCA'!D18+'0186- CRI'!D18+'caps III - esperança'!D18</f>
        <v>1754.0883534562995</v>
      </c>
      <c r="E18" s="5">
        <f>'066-CEVI'!E18+'069 - CAPS CRIAD'!E18+'074-CS. CENTRO'!E18+'0170-DISTRITO  LESTE'!E18+'0171-PS Centro'!E18+'0172- SAD LESTE'!E18+'0175-VISA LESTE'!E18+'0176-CS.ANTONIO COSTA-CONCEICAO'!E18+'0177-CS. SOUSAS'!E18+'0178 -CS. TAQUARAL'!E18+'0179 -CS. 31 DE MARCO'!E18+'0180-CS. SAO QUIRINO'!E18+'0181-CS. JOAQUIM EGIDIO'!E18+'0182- CS COSTA E SILVA'!E18+'0184-CARLOS GOMES'!E18+'0185-CS. BOA ESPERANCA'!E18+'0186- CRI'!E18+'caps III - esperança'!E18</f>
        <v>247.9</v>
      </c>
      <c r="F18" s="5">
        <f>'066-CEVI'!F18+'069 - CAPS CRIAD'!F18+'074-CS. CENTRO'!F18+'0170-DISTRITO  LESTE'!F18+'0171-PS Centro'!F18+'0172- SAD LESTE'!F18+'0175-VISA LESTE'!F18+'0176-CS.ANTONIO COSTA-CONCEICAO'!F18+'0177-CS. SOUSAS'!F18+'0178 -CS. TAQUARAL'!F18+'0179 -CS. 31 DE MARCO'!F18+'0180-CS. SAO QUIRINO'!F18+'0181-CS. JOAQUIM EGIDIO'!F18+'0182- CS COSTA E SILVA'!F18+'0184-CARLOS GOMES'!F18+'0185-CS. BOA ESPERANCA'!F18+'0186- CRI'!F18+'caps III - esperança'!F18</f>
        <v>1982.6274700046997</v>
      </c>
      <c r="G18" s="5">
        <f>'066-CEVI'!G18+'069 - CAPS CRIAD'!G18+'074-CS. CENTRO'!G18+'0170-DISTRITO  LESTE'!G18+'0171-PS Centro'!G18+'0172- SAD LESTE'!G18+'0175-VISA LESTE'!G18+'0176-CS.ANTONIO COSTA-CONCEICAO'!G18+'0177-CS. SOUSAS'!G18+'0178 -CS. TAQUARAL'!G18+'0179 -CS. 31 DE MARCO'!G18+'0180-CS. SAO QUIRINO'!G18+'0181-CS. JOAQUIM EGIDIO'!G18+'0182- CS COSTA E SILVA'!G18+'0184-CARLOS GOMES'!G18+'0185-CS. BOA ESPERANCA'!G18+'0186- CRI'!G18+'caps III - esperança'!G18</f>
        <v>2558.5909947427</v>
      </c>
      <c r="H18" s="5">
        <f>'066-CEVI'!H18+'069 - CAPS CRIAD'!H18+'074-CS. CENTRO'!H18+'0170-DISTRITO  LESTE'!H18+'0171-PS Centro'!H18+'0172- SAD LESTE'!H18+'0175-VISA LESTE'!H18+'0176-CS.ANTONIO COSTA-CONCEICAO'!H18+'0177-CS. SOUSAS'!H18+'0178 -CS. TAQUARAL'!H18+'0179 -CS. 31 DE MARCO'!H18+'0180-CS. SAO QUIRINO'!H18+'0181-CS. JOAQUIM EGIDIO'!H18+'0182- CS COSTA E SILVA'!H18+'0184-CARLOS GOMES'!H18+'0185-CS. BOA ESPERANCA'!H18+'0186- CRI'!H18+'caps III - esperança'!H18</f>
        <v>12304.2985254433</v>
      </c>
      <c r="I18" s="5">
        <f>'066-CEVI'!I18+'069 - CAPS CRIAD'!I18+'074-CS. CENTRO'!I18+'0170-DISTRITO  LESTE'!I18+'0171-PS Centro'!I18+'0172- SAD LESTE'!I18+'0175-VISA LESTE'!I18+'0176-CS.ANTONIO COSTA-CONCEICAO'!I18+'0177-CS. SOUSAS'!I18+'0178 -CS. TAQUARAL'!I18+'0179 -CS. 31 DE MARCO'!I18+'0180-CS. SAO QUIRINO'!I18+'0181-CS. JOAQUIM EGIDIO'!I18+'0182- CS COSTA E SILVA'!I18+'0184-CARLOS GOMES'!I18+'0185-CS. BOA ESPERANCA'!I18+'0186- CRI'!I18+'caps III - esperança'!I18</f>
        <v>6.4095891635</v>
      </c>
      <c r="J18" s="5">
        <f>'066-CEVI'!J18+'069 - CAPS CRIAD'!J18+'074-CS. CENTRO'!J18+'0170-DISTRITO  LESTE'!J18+'0171-PS Centro'!J18+'0172- SAD LESTE'!J18+'0175-VISA LESTE'!J18+'0176-CS.ANTONIO COSTA-CONCEICAO'!J18+'0177-CS. SOUSAS'!J18+'0178 -CS. TAQUARAL'!J18+'0179 -CS. 31 DE MARCO'!J18+'0180-CS. SAO QUIRINO'!J18+'0181-CS. JOAQUIM EGIDIO'!J18+'0182- CS COSTA E SILVA'!J18+'0184-CARLOS GOMES'!J18+'0185-CS. BOA ESPERANCA'!J18+'0186- CRI'!J18+'caps III - esperança'!J18</f>
        <v>416.16099066429996</v>
      </c>
      <c r="K18" s="5">
        <f>'066-CEVI'!K18+'069 - CAPS CRIAD'!K18+'074-CS. CENTRO'!K18+'0170-DISTRITO  LESTE'!K18+'0171-PS Centro'!K18+'0172- SAD LESTE'!K18+'0175-VISA LESTE'!K18+'0176-CS.ANTONIO COSTA-CONCEICAO'!K18+'0177-CS. SOUSAS'!K18+'0178 -CS. TAQUARAL'!K18+'0179 -CS. 31 DE MARCO'!K18+'0180-CS. SAO QUIRINO'!K18+'0181-CS. JOAQUIM EGIDIO'!K18+'0182- CS COSTA E SILVA'!K18+'0184-CARLOS GOMES'!K18+'0185-CS. BOA ESPERANCA'!K18+'0186- CRI'!K18+'caps III - esperança'!K18</f>
        <v>787.6971448720001</v>
      </c>
      <c r="L18" s="5">
        <f>'066-CEVI'!L18+'069 - CAPS CRIAD'!L18+'074-CS. CENTRO'!L18+'0170-DISTRITO  LESTE'!L18+'0171-PS Centro'!L18+'0172- SAD LESTE'!L18+'0175-VISA LESTE'!L18+'0176-CS.ANTONIO COSTA-CONCEICAO'!L18+'0177-CS. SOUSAS'!L18+'0178 -CS. TAQUARAL'!L18+'0179 -CS. 31 DE MARCO'!L18+'0180-CS. SAO QUIRINO'!L18+'0181-CS. JOAQUIM EGIDIO'!L18+'0182- CS COSTA E SILVA'!L18+'0184-CARLOS GOMES'!L18+'0185-CS. BOA ESPERANCA'!L18+'0186- CRI'!L18+'caps III - esperança'!L18</f>
        <v>4453.712364585399</v>
      </c>
      <c r="M18" s="5">
        <f>'066-CEVI'!M18+'069 - CAPS CRIAD'!M18+'074-CS. CENTRO'!M18+'0170-DISTRITO  LESTE'!M18+'0171-PS Centro'!M18+'0172- SAD LESTE'!M18+'0175-VISA LESTE'!M18+'0176-CS.ANTONIO COSTA-CONCEICAO'!M18+'0177-CS. SOUSAS'!M18+'0178 -CS. TAQUARAL'!M18+'0179 -CS. 31 DE MARCO'!M18+'0180-CS. SAO QUIRINO'!M18+'0181-CS. JOAQUIM EGIDIO'!M18+'0182- CS COSTA E SILVA'!M18+'0184-CARLOS GOMES'!M18+'0185-CS. BOA ESPERANCA'!M18+'0186- CRI'!M18+'caps III - esperança'!M18</f>
        <v>456.7567938277</v>
      </c>
      <c r="N18" s="5">
        <f>'066-CEVI'!N18+'069 - CAPS CRIAD'!N18+'074-CS. CENTRO'!N18+'0170-DISTRITO  LESTE'!N18+'0171-PS Centro'!N18+'0172- SAD LESTE'!N18+'0175-VISA LESTE'!N18+'0176-CS.ANTONIO COSTA-CONCEICAO'!N18+'0177-CS. SOUSAS'!N18+'0178 -CS. TAQUARAL'!N18+'0179 -CS. 31 DE MARCO'!N18+'0180-CS. SAO QUIRINO'!N18+'0181-CS. JOAQUIM EGIDIO'!N18+'0182- CS COSTA E SILVA'!N18+'0184-CARLOS GOMES'!N18+'0185-CS. BOA ESPERANCA'!N18+'0186- CRI'!N18+'caps III - esperança'!N18</f>
        <v>0</v>
      </c>
    </row>
    <row r="19" spans="2:14" ht="12.75">
      <c r="B19" s="3" t="s">
        <v>18</v>
      </c>
      <c r="C19" s="5">
        <f>'066-CEVI'!C19+'069 - CAPS CRIAD'!C19+'074-CS. CENTRO'!C19+'0170-DISTRITO  LESTE'!C19+'0171-PS Centro'!C19+'0172- SAD LESTE'!C19+'0175-VISA LESTE'!C19+'0176-CS.ANTONIO COSTA-CONCEICAO'!C19+'0177-CS. SOUSAS'!C19+'0178 -CS. TAQUARAL'!C19+'0179 -CS. 31 DE MARCO'!C19+'0180-CS. SAO QUIRINO'!C19+'0181-CS. JOAQUIM EGIDIO'!C19+'0182- CS COSTA E SILVA'!C19+'0184-CARLOS GOMES'!C19+'0185-CS. BOA ESPERANCA'!C19+'0186- CRI'!C19+'caps III - esperança'!C19</f>
        <v>1828.153719189</v>
      </c>
      <c r="D19" s="5">
        <f>'066-CEVI'!D19+'069 - CAPS CRIAD'!D19+'074-CS. CENTRO'!D19+'0170-DISTRITO  LESTE'!D19+'0171-PS Centro'!D19+'0172- SAD LESTE'!D19+'0175-VISA LESTE'!D19+'0176-CS.ANTONIO COSTA-CONCEICAO'!D19+'0177-CS. SOUSAS'!D19+'0178 -CS. TAQUARAL'!D19+'0179 -CS. 31 DE MARCO'!D19+'0180-CS. SAO QUIRINO'!D19+'0181-CS. JOAQUIM EGIDIO'!D19+'0182- CS COSTA E SILVA'!D19+'0184-CARLOS GOMES'!D19+'0185-CS. BOA ESPERANCA'!D19+'0186- CRI'!D19+'caps III - esperança'!D19</f>
        <v>1490.9524046468</v>
      </c>
      <c r="E19" s="5">
        <f>'066-CEVI'!E19+'069 - CAPS CRIAD'!E19+'074-CS. CENTRO'!E19+'0170-DISTRITO  LESTE'!E19+'0171-PS Centro'!E19+'0172- SAD LESTE'!E19+'0175-VISA LESTE'!E19+'0176-CS.ANTONIO COSTA-CONCEICAO'!E19+'0177-CS. SOUSAS'!E19+'0178 -CS. TAQUARAL'!E19+'0179 -CS. 31 DE MARCO'!E19+'0180-CS. SAO QUIRINO'!E19+'0181-CS. JOAQUIM EGIDIO'!E19+'0182- CS COSTA E SILVA'!E19+'0184-CARLOS GOMES'!E19+'0185-CS. BOA ESPERANCA'!E19+'0186- CRI'!E19+'caps III - esperança'!E19</f>
        <v>1058.0935663107998</v>
      </c>
      <c r="F19" s="5">
        <f>'066-CEVI'!F19+'069 - CAPS CRIAD'!F19+'074-CS. CENTRO'!F19+'0170-DISTRITO  LESTE'!F19+'0171-PS Centro'!F19+'0172- SAD LESTE'!F19+'0175-VISA LESTE'!F19+'0176-CS.ANTONIO COSTA-CONCEICAO'!F19+'0177-CS. SOUSAS'!F19+'0178 -CS. TAQUARAL'!F19+'0179 -CS. 31 DE MARCO'!F19+'0180-CS. SAO QUIRINO'!F19+'0181-CS. JOAQUIM EGIDIO'!F19+'0182- CS COSTA E SILVA'!F19+'0184-CARLOS GOMES'!F19+'0185-CS. BOA ESPERANCA'!F19+'0186- CRI'!F19+'caps III - esperança'!F19</f>
        <v>1275.7148684871001</v>
      </c>
      <c r="G19" s="5">
        <f>'066-CEVI'!G19+'069 - CAPS CRIAD'!G19+'074-CS. CENTRO'!G19+'0170-DISTRITO  LESTE'!G19+'0171-PS Centro'!G19+'0172- SAD LESTE'!G19+'0175-VISA LESTE'!G19+'0176-CS.ANTONIO COSTA-CONCEICAO'!G19+'0177-CS. SOUSAS'!G19+'0178 -CS. TAQUARAL'!G19+'0179 -CS. 31 DE MARCO'!G19+'0180-CS. SAO QUIRINO'!G19+'0181-CS. JOAQUIM EGIDIO'!G19+'0182- CS COSTA E SILVA'!G19+'0184-CARLOS GOMES'!G19+'0185-CS. BOA ESPERANCA'!G19+'0186- CRI'!G19+'caps III - esperança'!G19</f>
        <v>1981.8222590178</v>
      </c>
      <c r="H19" s="5">
        <f>'066-CEVI'!H19+'069 - CAPS CRIAD'!H19+'074-CS. CENTRO'!H19+'0170-DISTRITO  LESTE'!H19+'0171-PS Centro'!H19+'0172- SAD LESTE'!H19+'0175-VISA LESTE'!H19+'0176-CS.ANTONIO COSTA-CONCEICAO'!H19+'0177-CS. SOUSAS'!H19+'0178 -CS. TAQUARAL'!H19+'0179 -CS. 31 DE MARCO'!H19+'0180-CS. SAO QUIRINO'!H19+'0181-CS. JOAQUIM EGIDIO'!H19+'0182- CS COSTA E SILVA'!H19+'0184-CARLOS GOMES'!H19+'0185-CS. BOA ESPERANCA'!H19+'0186- CRI'!H19+'caps III - esperança'!H19</f>
        <v>979.0695162991999</v>
      </c>
      <c r="I19" s="5">
        <f>'066-CEVI'!I19+'069 - CAPS CRIAD'!I19+'074-CS. CENTRO'!I19+'0170-DISTRITO  LESTE'!I19+'0171-PS Centro'!I19+'0172- SAD LESTE'!I19+'0175-VISA LESTE'!I19+'0176-CS.ANTONIO COSTA-CONCEICAO'!I19+'0177-CS. SOUSAS'!I19+'0178 -CS. TAQUARAL'!I19+'0179 -CS. 31 DE MARCO'!I19+'0180-CS. SAO QUIRINO'!I19+'0181-CS. JOAQUIM EGIDIO'!I19+'0182- CS COSTA E SILVA'!I19+'0184-CARLOS GOMES'!I19+'0185-CS. BOA ESPERANCA'!I19+'0186- CRI'!I19+'caps III - esperança'!I19</f>
        <v>2871.5998224140003</v>
      </c>
      <c r="J19" s="5">
        <f>'066-CEVI'!J19+'069 - CAPS CRIAD'!J19+'074-CS. CENTRO'!J19+'0170-DISTRITO  LESTE'!J19+'0171-PS Centro'!J19+'0172- SAD LESTE'!J19+'0175-VISA LESTE'!J19+'0176-CS.ANTONIO COSTA-CONCEICAO'!J19+'0177-CS. SOUSAS'!J19+'0178 -CS. TAQUARAL'!J19+'0179 -CS. 31 DE MARCO'!J19+'0180-CS. SAO QUIRINO'!J19+'0181-CS. JOAQUIM EGIDIO'!J19+'0182- CS COSTA E SILVA'!J19+'0184-CARLOS GOMES'!J19+'0185-CS. BOA ESPERANCA'!J19+'0186- CRI'!J19+'caps III - esperança'!J19</f>
        <v>1099.9138927208999</v>
      </c>
      <c r="K19" s="5">
        <f>'066-CEVI'!K19+'069 - CAPS CRIAD'!K19+'074-CS. CENTRO'!K19+'0170-DISTRITO  LESTE'!K19+'0171-PS Centro'!K19+'0172- SAD LESTE'!K19+'0175-VISA LESTE'!K19+'0176-CS.ANTONIO COSTA-CONCEICAO'!K19+'0177-CS. SOUSAS'!K19+'0178 -CS. TAQUARAL'!K19+'0179 -CS. 31 DE MARCO'!K19+'0180-CS. SAO QUIRINO'!K19+'0181-CS. JOAQUIM EGIDIO'!K19+'0182- CS COSTA E SILVA'!K19+'0184-CARLOS GOMES'!K19+'0185-CS. BOA ESPERANCA'!K19+'0186- CRI'!K19+'caps III - esperança'!K19</f>
        <v>5320.952536607901</v>
      </c>
      <c r="L19" s="5">
        <f>'066-CEVI'!L19+'069 - CAPS CRIAD'!L19+'074-CS. CENTRO'!L19+'0170-DISTRITO  LESTE'!L19+'0171-PS Centro'!L19+'0172- SAD LESTE'!L19+'0175-VISA LESTE'!L19+'0176-CS.ANTONIO COSTA-CONCEICAO'!L19+'0177-CS. SOUSAS'!L19+'0178 -CS. TAQUARAL'!L19+'0179 -CS. 31 DE MARCO'!L19+'0180-CS. SAO QUIRINO'!L19+'0181-CS. JOAQUIM EGIDIO'!L19+'0182- CS COSTA E SILVA'!L19+'0184-CARLOS GOMES'!L19+'0185-CS. BOA ESPERANCA'!L19+'0186- CRI'!L19+'caps III - esperança'!L19</f>
        <v>1477.8372438942</v>
      </c>
      <c r="M19" s="5">
        <f>'066-CEVI'!M19+'069 - CAPS CRIAD'!M19+'074-CS. CENTRO'!M19+'0170-DISTRITO  LESTE'!M19+'0171-PS Centro'!M19+'0172- SAD LESTE'!M19+'0175-VISA LESTE'!M19+'0176-CS.ANTONIO COSTA-CONCEICAO'!M19+'0177-CS. SOUSAS'!M19+'0178 -CS. TAQUARAL'!M19+'0179 -CS. 31 DE MARCO'!M19+'0180-CS. SAO QUIRINO'!M19+'0181-CS. JOAQUIM EGIDIO'!M19+'0182- CS COSTA E SILVA'!M19+'0184-CARLOS GOMES'!M19+'0185-CS. BOA ESPERANCA'!M19+'0186- CRI'!M19+'caps III - esperança'!M19</f>
        <v>1294.0507985521</v>
      </c>
      <c r="N19" s="5">
        <f>'066-CEVI'!N19+'069 - CAPS CRIAD'!N19+'074-CS. CENTRO'!N19+'0170-DISTRITO  LESTE'!N19+'0171-PS Centro'!N19+'0172- SAD LESTE'!N19+'0175-VISA LESTE'!N19+'0176-CS.ANTONIO COSTA-CONCEICAO'!N19+'0177-CS. SOUSAS'!N19+'0178 -CS. TAQUARAL'!N19+'0179 -CS. 31 DE MARCO'!N19+'0180-CS. SAO QUIRINO'!N19+'0181-CS. JOAQUIM EGIDIO'!N19+'0182- CS COSTA E SILVA'!N19+'0184-CARLOS GOMES'!N19+'0185-CS. BOA ESPERANCA'!N19+'0186- CRI'!N19+'caps III - esperança'!N19</f>
        <v>102.5</v>
      </c>
    </row>
    <row r="20" spans="2:14" ht="12.75">
      <c r="B20" s="3" t="s">
        <v>19</v>
      </c>
      <c r="C20" s="5">
        <f>'066-CEVI'!C20+'069 - CAPS CRIAD'!C20+'074-CS. CENTRO'!C20+'0170-DISTRITO  LESTE'!C20+'0171-PS Centro'!C20+'0172- SAD LESTE'!C20+'0175-VISA LESTE'!C20+'0176-CS.ANTONIO COSTA-CONCEICAO'!C20+'0177-CS. SOUSAS'!C20+'0178 -CS. TAQUARAL'!C20+'0179 -CS. 31 DE MARCO'!C20+'0180-CS. SAO QUIRINO'!C20+'0181-CS. JOAQUIM EGIDIO'!C20+'0182- CS COSTA E SILVA'!C20+'0184-CARLOS GOMES'!C20+'0185-CS. BOA ESPERANCA'!C20+'0186- CRI'!C20+'caps III - esperança'!C20</f>
        <v>204.5750080756</v>
      </c>
      <c r="D20" s="5">
        <f>'066-CEVI'!D20+'069 - CAPS CRIAD'!D20+'074-CS. CENTRO'!D20+'0170-DISTRITO  LESTE'!D20+'0171-PS Centro'!D20+'0172- SAD LESTE'!D20+'0175-VISA LESTE'!D20+'0176-CS.ANTONIO COSTA-CONCEICAO'!D20+'0177-CS. SOUSAS'!D20+'0178 -CS. TAQUARAL'!D20+'0179 -CS. 31 DE MARCO'!D20+'0180-CS. SAO QUIRINO'!D20+'0181-CS. JOAQUIM EGIDIO'!D20+'0182- CS COSTA E SILVA'!D20+'0184-CARLOS GOMES'!D20+'0185-CS. BOA ESPERANCA'!D20+'0186- CRI'!D20+'caps III - esperança'!D20</f>
        <v>89.3375040378</v>
      </c>
      <c r="E20" s="5">
        <f>'066-CEVI'!E20+'069 - CAPS CRIAD'!E20+'074-CS. CENTRO'!E20+'0170-DISTRITO  LESTE'!E20+'0171-PS Centro'!E20+'0172- SAD LESTE'!E20+'0175-VISA LESTE'!E20+'0176-CS.ANTONIO COSTA-CONCEICAO'!E20+'0177-CS. SOUSAS'!E20+'0178 -CS. TAQUARAL'!E20+'0179 -CS. 31 DE MARCO'!E20+'0180-CS. SAO QUIRINO'!E20+'0181-CS. JOAQUIM EGIDIO'!E20+'0182- CS COSTA E SILVA'!E20+'0184-CARLOS GOMES'!E20+'0185-CS. BOA ESPERANCA'!E20+'0186- CRI'!E20+'caps III - esperança'!E20</f>
        <v>239.1375040378</v>
      </c>
      <c r="F20" s="5">
        <f>'066-CEVI'!F20+'069 - CAPS CRIAD'!F20+'074-CS. CENTRO'!F20+'0170-DISTRITO  LESTE'!F20+'0171-PS Centro'!F20+'0172- SAD LESTE'!F20+'0175-VISA LESTE'!F20+'0176-CS.ANTONIO COSTA-CONCEICAO'!F20+'0177-CS. SOUSAS'!F20+'0178 -CS. TAQUARAL'!F20+'0179 -CS. 31 DE MARCO'!F20+'0180-CS. SAO QUIRINO'!F20+'0181-CS. JOAQUIM EGIDIO'!F20+'0182- CS COSTA E SILVA'!F20+'0184-CARLOS GOMES'!F20+'0185-CS. BOA ESPERANCA'!F20+'0186- CRI'!F20+'caps III - esperança'!F20</f>
        <v>65.1375040378</v>
      </c>
      <c r="G20" s="5">
        <f>'066-CEVI'!G20+'069 - CAPS CRIAD'!G20+'074-CS. CENTRO'!G20+'0170-DISTRITO  LESTE'!G20+'0171-PS Centro'!G20+'0172- SAD LESTE'!G20+'0175-VISA LESTE'!G20+'0176-CS.ANTONIO COSTA-CONCEICAO'!G20+'0177-CS. SOUSAS'!G20+'0178 -CS. TAQUARAL'!G20+'0179 -CS. 31 DE MARCO'!G20+'0180-CS. SAO QUIRINO'!G20+'0181-CS. JOAQUIM EGIDIO'!G20+'0182- CS COSTA E SILVA'!G20+'0184-CARLOS GOMES'!G20+'0185-CS. BOA ESPERANCA'!G20+'0186- CRI'!G20+'caps III - esperança'!G20</f>
        <v>182.73750403780002</v>
      </c>
      <c r="H20" s="5">
        <f>'066-CEVI'!H20+'069 - CAPS CRIAD'!H20+'074-CS. CENTRO'!H20+'0170-DISTRITO  LESTE'!H20+'0171-PS Centro'!H20+'0172- SAD LESTE'!H20+'0175-VISA LESTE'!H20+'0176-CS.ANTONIO COSTA-CONCEICAO'!H20+'0177-CS. SOUSAS'!H20+'0178 -CS. TAQUARAL'!H20+'0179 -CS. 31 DE MARCO'!H20+'0180-CS. SAO QUIRINO'!H20+'0181-CS. JOAQUIM EGIDIO'!H20+'0182- CS COSTA E SILVA'!H20+'0184-CARLOS GOMES'!H20+'0185-CS. BOA ESPERANCA'!H20+'0186- CRI'!H20+'caps III - esperança'!H20</f>
        <v>205.3375040378</v>
      </c>
      <c r="I20" s="5">
        <f>'066-CEVI'!I20+'069 - CAPS CRIAD'!I20+'074-CS. CENTRO'!I20+'0170-DISTRITO  LESTE'!I20+'0171-PS Centro'!I20+'0172- SAD LESTE'!I20+'0175-VISA LESTE'!I20+'0176-CS.ANTONIO COSTA-CONCEICAO'!I20+'0177-CS. SOUSAS'!I20+'0178 -CS. TAQUARAL'!I20+'0179 -CS. 31 DE MARCO'!I20+'0180-CS. SAO QUIRINO'!I20+'0181-CS. JOAQUIM EGIDIO'!I20+'0182- CS COSTA E SILVA'!I20+'0184-CARLOS GOMES'!I20+'0185-CS. BOA ESPERANCA'!I20+'0186- CRI'!I20+'caps III - esperança'!I20</f>
        <v>176.3375040378</v>
      </c>
      <c r="J20" s="5">
        <f>'066-CEVI'!J20+'069 - CAPS CRIAD'!J20+'074-CS. CENTRO'!J20+'0170-DISTRITO  LESTE'!J20+'0171-PS Centro'!J20+'0172- SAD LESTE'!J20+'0175-VISA LESTE'!J20+'0176-CS.ANTONIO COSTA-CONCEICAO'!J20+'0177-CS. SOUSAS'!J20+'0178 -CS. TAQUARAL'!J20+'0179 -CS. 31 DE MARCO'!J20+'0180-CS. SAO QUIRINO'!J20+'0181-CS. JOAQUIM EGIDIO'!J20+'0182- CS COSTA E SILVA'!J20+'0184-CARLOS GOMES'!J20+'0185-CS. BOA ESPERANCA'!J20+'0186- CRI'!J20+'caps III - esperança'!J20</f>
        <v>87</v>
      </c>
      <c r="K20" s="5">
        <f>'066-CEVI'!K20+'069 - CAPS CRIAD'!K20+'074-CS. CENTRO'!K20+'0170-DISTRITO  LESTE'!K20+'0171-PS Centro'!K20+'0172- SAD LESTE'!K20+'0175-VISA LESTE'!K20+'0176-CS.ANTONIO COSTA-CONCEICAO'!K20+'0177-CS. SOUSAS'!K20+'0178 -CS. TAQUARAL'!K20+'0179 -CS. 31 DE MARCO'!K20+'0180-CS. SAO QUIRINO'!K20+'0181-CS. JOAQUIM EGIDIO'!K20+'0182- CS COSTA E SILVA'!K20+'0184-CARLOS GOMES'!K20+'0185-CS. BOA ESPERANCA'!K20+'0186- CRI'!K20+'caps III - esperança'!K20</f>
        <v>276.887520189</v>
      </c>
      <c r="L20" s="5">
        <f>'066-CEVI'!L20+'069 - CAPS CRIAD'!L20+'074-CS. CENTRO'!L20+'0170-DISTRITO  LESTE'!L20+'0171-PS Centro'!L20+'0172- SAD LESTE'!L20+'0175-VISA LESTE'!L20+'0176-CS.ANTONIO COSTA-CONCEICAO'!L20+'0177-CS. SOUSAS'!L20+'0178 -CS. TAQUARAL'!L20+'0179 -CS. 31 DE MARCO'!L20+'0180-CS. SAO QUIRINO'!L20+'0181-CS. JOAQUIM EGIDIO'!L20+'0182- CS COSTA E SILVA'!L20+'0184-CARLOS GOMES'!L20+'0185-CS. BOA ESPERANCA'!L20+'0186- CRI'!L20+'caps III - esperança'!L20</f>
        <v>82.4</v>
      </c>
      <c r="M20" s="5">
        <f>'066-CEVI'!M20+'069 - CAPS CRIAD'!M20+'074-CS. CENTRO'!M20+'0170-DISTRITO  LESTE'!M20+'0171-PS Centro'!M20+'0172- SAD LESTE'!M20+'0175-VISA LESTE'!M20+'0176-CS.ANTONIO COSTA-CONCEICAO'!M20+'0177-CS. SOUSAS'!M20+'0178 -CS. TAQUARAL'!M20+'0179 -CS. 31 DE MARCO'!M20+'0180-CS. SAO QUIRINO'!M20+'0181-CS. JOAQUIM EGIDIO'!M20+'0182- CS COSTA E SILVA'!M20+'0184-CARLOS GOMES'!M20+'0185-CS. BOA ESPERANCA'!M20+'0186- CRI'!M20+'caps III - esperança'!M20</f>
        <v>260.7015490418</v>
      </c>
      <c r="N20" s="5">
        <f>'066-CEVI'!N20+'069 - CAPS CRIAD'!N20+'074-CS. CENTRO'!N20+'0170-DISTRITO  LESTE'!N20+'0171-PS Centro'!N20+'0172- SAD LESTE'!N20+'0175-VISA LESTE'!N20+'0176-CS.ANTONIO COSTA-CONCEICAO'!N20+'0177-CS. SOUSAS'!N20+'0178 -CS. TAQUARAL'!N20+'0179 -CS. 31 DE MARCO'!N20+'0180-CS. SAO QUIRINO'!N20+'0181-CS. JOAQUIM EGIDIO'!N20+'0182- CS COSTA E SILVA'!N20+'0184-CARLOS GOMES'!N20+'0185-CS. BOA ESPERANCA'!N20+'0186- CRI'!N20+'caps III - esperança'!N20</f>
        <v>0</v>
      </c>
    </row>
    <row r="21" spans="2:15" ht="12.75">
      <c r="B21" s="3" t="s">
        <v>20</v>
      </c>
      <c r="C21" s="5">
        <f>'066-CEVI'!C21+'069 - CAPS CRIAD'!C21+'074-CS. CENTRO'!C21+'0170-DISTRITO  LESTE'!C21+'0171-PS Centro'!C21+'0172- SAD LESTE'!C21+'0175-VISA LESTE'!C21+'0176-CS.ANTONIO COSTA-CONCEICAO'!C21+'0177-CS. SOUSAS'!C21+'0178 -CS. TAQUARAL'!C21+'0179 -CS. 31 DE MARCO'!C21+'0180-CS. SAO QUIRINO'!C21+'0181-CS. JOAQUIM EGIDIO'!C21+'0182- CS COSTA E SILVA'!C21+'0184-CARLOS GOMES'!C21+'0185-CS. BOA ESPERANCA'!C21+'0186- CRI'!C21+'caps III - esperança'!C21</f>
        <v>39.4462003783</v>
      </c>
      <c r="D21" s="5">
        <f>'066-CEVI'!D21+'069 - CAPS CRIAD'!D21+'074-CS. CENTRO'!D21+'0170-DISTRITO  LESTE'!D21+'0171-PS Centro'!D21+'0172- SAD LESTE'!D21+'0175-VISA LESTE'!D21+'0176-CS.ANTONIO COSTA-CONCEICAO'!D21+'0177-CS. SOUSAS'!D21+'0178 -CS. TAQUARAL'!D21+'0179 -CS. 31 DE MARCO'!D21+'0180-CS. SAO QUIRINO'!D21+'0181-CS. JOAQUIM EGIDIO'!D21+'0182- CS COSTA E SILVA'!D21+'0184-CARLOS GOMES'!D21+'0185-CS. BOA ESPERANCA'!D21+'0186- CRI'!D21+'caps III - esperança'!D21</f>
        <v>104.1983176554</v>
      </c>
      <c r="E21" s="5">
        <f>'066-CEVI'!E21+'069 - CAPS CRIAD'!E21+'074-CS. CENTRO'!E21+'0170-DISTRITO  LESTE'!E21+'0171-PS Centro'!E21+'0172- SAD LESTE'!E21+'0175-VISA LESTE'!E21+'0176-CS.ANTONIO COSTA-CONCEICAO'!E21+'0177-CS. SOUSAS'!E21+'0178 -CS. TAQUARAL'!E21+'0179 -CS. 31 DE MARCO'!E21+'0180-CS. SAO QUIRINO'!E21+'0181-CS. JOAQUIM EGIDIO'!E21+'0182- CS COSTA E SILVA'!E21+'0184-CARLOS GOMES'!E21+'0185-CS. BOA ESPERANCA'!E21+'0186- CRI'!E21+'caps III - esperança'!E21</f>
        <v>398.1739206052</v>
      </c>
      <c r="F21" s="5">
        <f>'066-CEVI'!F21+'069 - CAPS CRIAD'!F21+'074-CS. CENTRO'!F21+'0170-DISTRITO  LESTE'!F21+'0171-PS Centro'!F21+'0172- SAD LESTE'!F21+'0175-VISA LESTE'!F21+'0176-CS.ANTONIO COSTA-CONCEICAO'!F21+'0177-CS. SOUSAS'!F21+'0178 -CS. TAQUARAL'!F21+'0179 -CS. 31 DE MARCO'!F21+'0180-CS. SAO QUIRINO'!F21+'0181-CS. JOAQUIM EGIDIO'!F21+'0182- CS COSTA E SILVA'!F21+'0184-CARLOS GOMES'!F21+'0185-CS. BOA ESPERANCA'!F21+'0186- CRI'!F21+'caps III - esperança'!F21</f>
        <v>224.16527795809998</v>
      </c>
      <c r="G21" s="5">
        <f>'066-CEVI'!G21+'069 - CAPS CRIAD'!G21+'074-CS. CENTRO'!G21+'0170-DISTRITO  LESTE'!G21+'0171-PS Centro'!G21+'0172- SAD LESTE'!G21+'0175-VISA LESTE'!G21+'0176-CS.ANTONIO COSTA-CONCEICAO'!G21+'0177-CS. SOUSAS'!G21+'0178 -CS. TAQUARAL'!G21+'0179 -CS. 31 DE MARCO'!G21+'0180-CS. SAO QUIRINO'!G21+'0181-CS. JOAQUIM EGIDIO'!G21+'0182- CS COSTA E SILVA'!G21+'0184-CARLOS GOMES'!G21+'0185-CS. BOA ESPERANCA'!G21+'0186- CRI'!G21+'caps III - esperança'!G21</f>
        <v>121.16930056739997</v>
      </c>
      <c r="H21" s="5">
        <f>'066-CEVI'!H21+'069 - CAPS CRIAD'!H21+'074-CS. CENTRO'!H21+'0170-DISTRITO  LESTE'!H21+'0171-PS Centro'!H21+'0172- SAD LESTE'!H21+'0175-VISA LESTE'!H21+'0176-CS.ANTONIO COSTA-CONCEICAO'!H21+'0177-CS. SOUSAS'!H21+'0178 -CS. TAQUARAL'!H21+'0179 -CS. 31 DE MARCO'!H21+'0180-CS. SAO QUIRINO'!H21+'0181-CS. JOAQUIM EGIDIO'!H21+'0182- CS COSTA E SILVA'!H21+'0184-CARLOS GOMES'!H21+'0185-CS. BOA ESPERANCA'!H21+'0186- CRI'!H21+'caps III - esperança'!H21</f>
        <v>863.7920065350002</v>
      </c>
      <c r="I21" s="5">
        <f>'066-CEVI'!I21+'069 - CAPS CRIAD'!I21+'074-CS. CENTRO'!I21+'0170-DISTRITO  LESTE'!I21+'0171-PS Centro'!I21+'0172- SAD LESTE'!I21+'0175-VISA LESTE'!I21+'0176-CS.ANTONIO COSTA-CONCEICAO'!I21+'0177-CS. SOUSAS'!I21+'0178 -CS. TAQUARAL'!I21+'0179 -CS. 31 DE MARCO'!I21+'0180-CS. SAO QUIRINO'!I21+'0181-CS. JOAQUIM EGIDIO'!I21+'0182- CS COSTA E SILVA'!I21+'0184-CARLOS GOMES'!I21+'0185-CS. BOA ESPERANCA'!I21+'0186- CRI'!I21+'caps III - esperança'!I21</f>
        <v>2329.6400573872006</v>
      </c>
      <c r="J21" s="5">
        <f>'066-CEVI'!J21+'069 - CAPS CRIAD'!J21+'074-CS. CENTRO'!J21+'0170-DISTRITO  LESTE'!J21+'0171-PS Centro'!J21+'0172- SAD LESTE'!J21+'0175-VISA LESTE'!J21+'0176-CS.ANTONIO COSTA-CONCEICAO'!J21+'0177-CS. SOUSAS'!J21+'0178 -CS. TAQUARAL'!J21+'0179 -CS. 31 DE MARCO'!J21+'0180-CS. SAO QUIRINO'!J21+'0181-CS. JOAQUIM EGIDIO'!J21+'0182- CS COSTA E SILVA'!J21+'0184-CARLOS GOMES'!J21+'0185-CS. BOA ESPERANCA'!J21+'0186- CRI'!J21+'caps III - esperança'!J21</f>
        <v>95.43673571830001</v>
      </c>
      <c r="K21" s="5">
        <f>'066-CEVI'!K21+'069 - CAPS CRIAD'!K21+'074-CS. CENTRO'!K21+'0170-DISTRITO  LESTE'!K21+'0171-PS Centro'!K21+'0172- SAD LESTE'!K21+'0175-VISA LESTE'!K21+'0176-CS.ANTONIO COSTA-CONCEICAO'!K21+'0177-CS. SOUSAS'!K21+'0178 -CS. TAQUARAL'!K21+'0179 -CS. 31 DE MARCO'!K21+'0180-CS. SAO QUIRINO'!K21+'0181-CS. JOAQUIM EGIDIO'!K21+'0182- CS COSTA E SILVA'!K21+'0184-CARLOS GOMES'!K21+'0185-CS. BOA ESPERANCA'!K21+'0186- CRI'!K21+'caps III - esperança'!K21</f>
        <v>111.2152158696</v>
      </c>
      <c r="L21" s="5">
        <f>'066-CEVI'!L21+'069 - CAPS CRIAD'!L21+'074-CS. CENTRO'!L21+'0170-DISTRITO  LESTE'!L21+'0171-PS Centro'!L21+'0172- SAD LESTE'!L21+'0175-VISA LESTE'!L21+'0176-CS.ANTONIO COSTA-CONCEICAO'!L21+'0177-CS. SOUSAS'!L21+'0178 -CS. TAQUARAL'!L21+'0179 -CS. 31 DE MARCO'!L21+'0180-CS. SAO QUIRINO'!L21+'0181-CS. JOAQUIM EGIDIO'!L21+'0182- CS COSTA E SILVA'!L21+'0184-CARLOS GOMES'!L21+'0185-CS. BOA ESPERANCA'!L21+'0186- CRI'!L21+'caps III - esperança'!L21</f>
        <v>440.2603373421</v>
      </c>
      <c r="M21" s="5">
        <f>'066-CEVI'!M21+'069 - CAPS CRIAD'!M21+'074-CS. CENTRO'!M21+'0170-DISTRITO  LESTE'!M21+'0171-PS Centro'!M21+'0172- SAD LESTE'!M21+'0175-VISA LESTE'!M21+'0176-CS.ANTONIO COSTA-CONCEICAO'!M21+'0177-CS. SOUSAS'!M21+'0178 -CS. TAQUARAL'!M21+'0179 -CS. 31 DE MARCO'!M21+'0180-CS. SAO QUIRINO'!M21+'0181-CS. JOAQUIM EGIDIO'!M21+'0182- CS COSTA E SILVA'!M21+'0184-CARLOS GOMES'!M21+'0185-CS. BOA ESPERANCA'!M21+'0186- CRI'!M21+'caps III - esperança'!M21</f>
        <v>75.6785076511</v>
      </c>
      <c r="N21" s="5">
        <f>'066-CEVI'!N21+'069 - CAPS CRIAD'!N21+'074-CS. CENTRO'!N21+'0170-DISTRITO  LESTE'!N21+'0171-PS Centro'!N21+'0172- SAD LESTE'!N21+'0175-VISA LESTE'!N21+'0176-CS.ANTONIO COSTA-CONCEICAO'!N21+'0177-CS. SOUSAS'!N21+'0178 -CS. TAQUARAL'!N21+'0179 -CS. 31 DE MARCO'!N21+'0180-CS. SAO QUIRINO'!N21+'0181-CS. JOAQUIM EGIDIO'!N21+'0182- CS COSTA E SILVA'!N21+'0184-CARLOS GOMES'!N21+'0185-CS. BOA ESPERANCA'!N21+'0186- CRI'!N21+'caps III - esperança'!N21</f>
        <v>0</v>
      </c>
      <c r="O21" s="12"/>
    </row>
    <row r="22" spans="2:14" ht="12.75">
      <c r="B22" s="3" t="s">
        <v>21</v>
      </c>
      <c r="C22" s="5">
        <f>'066-CEVI'!C22+'069 - CAPS CRIAD'!C22+'074-CS. CENTRO'!C22+'0170-DISTRITO  LESTE'!C22+'0171-PS Centro'!C22+'0172- SAD LESTE'!C22+'0175-VISA LESTE'!C22+'0176-CS.ANTONIO COSTA-CONCEICAO'!C22+'0177-CS. SOUSAS'!C22+'0178 -CS. TAQUARAL'!C22+'0179 -CS. 31 DE MARCO'!C22+'0180-CS. SAO QUIRINO'!C22+'0181-CS. JOAQUIM EGIDIO'!C22+'0182- CS COSTA E SILVA'!C22+'0184-CARLOS GOMES'!C22+'0185-CS. BOA ESPERANCA'!C22+'0186- CRI'!C22+'caps III - esperança'!C22</f>
        <v>7.28</v>
      </c>
      <c r="D22" s="5">
        <f>'066-CEVI'!D22+'069 - CAPS CRIAD'!D22+'074-CS. CENTRO'!D22+'0170-DISTRITO  LESTE'!D22+'0171-PS Centro'!D22+'0172- SAD LESTE'!D22+'0175-VISA LESTE'!D22+'0176-CS.ANTONIO COSTA-CONCEICAO'!D22+'0177-CS. SOUSAS'!D22+'0178 -CS. TAQUARAL'!D22+'0179 -CS. 31 DE MARCO'!D22+'0180-CS. SAO QUIRINO'!D22+'0181-CS. JOAQUIM EGIDIO'!D22+'0182- CS COSTA E SILVA'!D22+'0184-CARLOS GOMES'!D22+'0185-CS. BOA ESPERANCA'!D22+'0186- CRI'!D22+'caps III - esperança'!D22</f>
        <v>0</v>
      </c>
      <c r="E22" s="5">
        <f>'066-CEVI'!E22+'069 - CAPS CRIAD'!E22+'074-CS. CENTRO'!E22+'0170-DISTRITO  LESTE'!E22+'0171-PS Centro'!E22+'0172- SAD LESTE'!E22+'0175-VISA LESTE'!E22+'0176-CS.ANTONIO COSTA-CONCEICAO'!E22+'0177-CS. SOUSAS'!E22+'0178 -CS. TAQUARAL'!E22+'0179 -CS. 31 DE MARCO'!E22+'0180-CS. SAO QUIRINO'!E22+'0181-CS. JOAQUIM EGIDIO'!E22+'0182- CS COSTA E SILVA'!E22+'0184-CARLOS GOMES'!E22+'0185-CS. BOA ESPERANCA'!E22+'0186- CRI'!E22+'caps III - esperança'!E22</f>
        <v>639.9114285714</v>
      </c>
      <c r="F22" s="5">
        <f>'066-CEVI'!F22+'069 - CAPS CRIAD'!F22+'074-CS. CENTRO'!F22+'0170-DISTRITO  LESTE'!F22+'0171-PS Centro'!F22+'0172- SAD LESTE'!F22+'0175-VISA LESTE'!F22+'0176-CS.ANTONIO COSTA-CONCEICAO'!F22+'0177-CS. SOUSAS'!F22+'0178 -CS. TAQUARAL'!F22+'0179 -CS. 31 DE MARCO'!F22+'0180-CS. SAO QUIRINO'!F22+'0181-CS. JOAQUIM EGIDIO'!F22+'0182- CS COSTA E SILVA'!F22+'0184-CARLOS GOMES'!F22+'0185-CS. BOA ESPERANCA'!F22+'0186- CRI'!F22+'caps III - esperança'!F22</f>
        <v>23.66</v>
      </c>
      <c r="G22" s="5">
        <f>'066-CEVI'!G22+'069 - CAPS CRIAD'!G22+'074-CS. CENTRO'!G22+'0170-DISTRITO  LESTE'!G22+'0171-PS Centro'!G22+'0172- SAD LESTE'!G22+'0175-VISA LESTE'!G22+'0176-CS.ANTONIO COSTA-CONCEICAO'!G22+'0177-CS. SOUSAS'!G22+'0178 -CS. TAQUARAL'!G22+'0179 -CS. 31 DE MARCO'!G22+'0180-CS. SAO QUIRINO'!G22+'0181-CS. JOAQUIM EGIDIO'!G22+'0182- CS COSTA E SILVA'!G22+'0184-CARLOS GOMES'!G22+'0185-CS. BOA ESPERANCA'!G22+'0186- CRI'!G22+'caps III - esperança'!G22</f>
        <v>609.8529561055</v>
      </c>
      <c r="H22" s="5">
        <f>'066-CEVI'!H22+'069 - CAPS CRIAD'!H22+'074-CS. CENTRO'!H22+'0170-DISTRITO  LESTE'!H22+'0171-PS Centro'!H22+'0172- SAD LESTE'!H22+'0175-VISA LESTE'!H22+'0176-CS.ANTONIO COSTA-CONCEICAO'!H22+'0177-CS. SOUSAS'!H22+'0178 -CS. TAQUARAL'!H22+'0179 -CS. 31 DE MARCO'!H22+'0180-CS. SAO QUIRINO'!H22+'0181-CS. JOAQUIM EGIDIO'!H22+'0182- CS COSTA E SILVA'!H22+'0184-CARLOS GOMES'!H22+'0185-CS. BOA ESPERANCA'!H22+'0186- CRI'!H22+'caps III - esperança'!H22</f>
        <v>1222.7266926300001</v>
      </c>
      <c r="I22" s="5">
        <f>'066-CEVI'!I22+'069 - CAPS CRIAD'!I22+'074-CS. CENTRO'!I22+'0170-DISTRITO  LESTE'!I22+'0171-PS Centro'!I22+'0172- SAD LESTE'!I22+'0175-VISA LESTE'!I22+'0176-CS.ANTONIO COSTA-CONCEICAO'!I22+'0177-CS. SOUSAS'!I22+'0178 -CS. TAQUARAL'!I22+'0179 -CS. 31 DE MARCO'!I22+'0180-CS. SAO QUIRINO'!I22+'0181-CS. JOAQUIM EGIDIO'!I22+'0182- CS COSTA E SILVA'!I22+'0184-CARLOS GOMES'!I22+'0185-CS. BOA ESPERANCA'!I22+'0186- CRI'!I22+'caps III - esperança'!I22</f>
        <v>106.93285714289998</v>
      </c>
      <c r="J22" s="5">
        <f>'066-CEVI'!J22+'069 - CAPS CRIAD'!J22+'074-CS. CENTRO'!J22+'0170-DISTRITO  LESTE'!J22+'0171-PS Centro'!J22+'0172- SAD LESTE'!J22+'0175-VISA LESTE'!J22+'0176-CS.ANTONIO COSTA-CONCEICAO'!J22+'0177-CS. SOUSAS'!J22+'0178 -CS. TAQUARAL'!J22+'0179 -CS. 31 DE MARCO'!J22+'0180-CS. SAO QUIRINO'!J22+'0181-CS. JOAQUIM EGIDIO'!J22+'0182- CS COSTA E SILVA'!J22+'0184-CARLOS GOMES'!J22+'0185-CS. BOA ESPERANCA'!J22+'0186- CRI'!J22+'caps III - esperança'!J22</f>
        <v>9.1</v>
      </c>
      <c r="K22" s="5">
        <f>'066-CEVI'!K22+'069 - CAPS CRIAD'!K22+'074-CS. CENTRO'!K22+'0170-DISTRITO  LESTE'!K22+'0171-PS Centro'!K22+'0172- SAD LESTE'!K22+'0175-VISA LESTE'!K22+'0176-CS.ANTONIO COSTA-CONCEICAO'!K22+'0177-CS. SOUSAS'!K22+'0178 -CS. TAQUARAL'!K22+'0179 -CS. 31 DE MARCO'!K22+'0180-CS. SAO QUIRINO'!K22+'0181-CS. JOAQUIM EGIDIO'!K22+'0182- CS COSTA E SILVA'!K22+'0184-CARLOS GOMES'!K22+'0185-CS. BOA ESPERANCA'!K22+'0186- CRI'!K22+'caps III - esperança'!K22</f>
        <v>36.4</v>
      </c>
      <c r="L22" s="5">
        <f>'066-CEVI'!L22+'069 - CAPS CRIAD'!L22+'074-CS. CENTRO'!L22+'0170-DISTRITO  LESTE'!L22+'0171-PS Centro'!L22+'0172- SAD LESTE'!L22+'0175-VISA LESTE'!L22+'0176-CS.ANTONIO COSTA-CONCEICAO'!L22+'0177-CS. SOUSAS'!L22+'0178 -CS. TAQUARAL'!L22+'0179 -CS. 31 DE MARCO'!L22+'0180-CS. SAO QUIRINO'!L22+'0181-CS. JOAQUIM EGIDIO'!L22+'0182- CS COSTA E SILVA'!L22+'0184-CARLOS GOMES'!L22+'0185-CS. BOA ESPERANCA'!L22+'0186- CRI'!L22+'caps III - esperança'!L22</f>
        <v>25.48</v>
      </c>
      <c r="M22" s="5">
        <f>'066-CEVI'!M22+'069 - CAPS CRIAD'!M22+'074-CS. CENTRO'!M22+'0170-DISTRITO  LESTE'!M22+'0171-PS Centro'!M22+'0172- SAD LESTE'!M22+'0175-VISA LESTE'!M22+'0176-CS.ANTONIO COSTA-CONCEICAO'!M22+'0177-CS. SOUSAS'!M22+'0178 -CS. TAQUARAL'!M22+'0179 -CS. 31 DE MARCO'!M22+'0180-CS. SAO QUIRINO'!M22+'0181-CS. JOAQUIM EGIDIO'!M22+'0182- CS COSTA E SILVA'!M22+'0184-CARLOS GOMES'!M22+'0185-CS. BOA ESPERANCA'!M22+'0186- CRI'!M22+'caps III - esperança'!M22</f>
        <v>18.2</v>
      </c>
      <c r="N22" s="5">
        <f>'066-CEVI'!N22+'069 - CAPS CRIAD'!N22+'074-CS. CENTRO'!N22+'0170-DISTRITO  LESTE'!N22+'0171-PS Centro'!N22+'0172- SAD LESTE'!N22+'0175-VISA LESTE'!N22+'0176-CS.ANTONIO COSTA-CONCEICAO'!N22+'0177-CS. SOUSAS'!N22+'0178 -CS. TAQUARAL'!N22+'0179 -CS. 31 DE MARCO'!N22+'0180-CS. SAO QUIRINO'!N22+'0181-CS. JOAQUIM EGIDIO'!N22+'0182- CS COSTA E SILVA'!N22+'0184-CARLOS GOMES'!N22+'0185-CS. BOA ESPERANCA'!N22+'0186- CRI'!N22+'caps III - esperança'!N22</f>
        <v>0</v>
      </c>
    </row>
    <row r="23" spans="2:14" ht="12.75">
      <c r="B23" s="3" t="s">
        <v>22</v>
      </c>
      <c r="C23" s="5">
        <f>'066-CEVI'!C23+'069 - CAPS CRIAD'!C23+'074-CS. CENTRO'!C23+'0170-DISTRITO  LESTE'!C23+'0171-PS Centro'!C23+'0172- SAD LESTE'!C23+'0175-VISA LESTE'!C23+'0176-CS.ANTONIO COSTA-CONCEICAO'!C23+'0177-CS. SOUSAS'!C23+'0178 -CS. TAQUARAL'!C23+'0179 -CS. 31 DE MARCO'!C23+'0180-CS. SAO QUIRINO'!C23+'0181-CS. JOAQUIM EGIDIO'!C23+'0182- CS COSTA E SILVA'!C23+'0184-CARLOS GOMES'!C23+'0185-CS. BOA ESPERANCA'!C23+'0186- CRI'!C23+'caps III - esperança'!C23</f>
        <v>0</v>
      </c>
      <c r="D23" s="5">
        <f>'066-CEVI'!D23+'069 - CAPS CRIAD'!D23+'074-CS. CENTRO'!D23+'0170-DISTRITO  LESTE'!D23+'0171-PS Centro'!D23+'0172- SAD LESTE'!D23+'0175-VISA LESTE'!D23+'0176-CS.ANTONIO COSTA-CONCEICAO'!D23+'0177-CS. SOUSAS'!D23+'0178 -CS. TAQUARAL'!D23+'0179 -CS. 31 DE MARCO'!D23+'0180-CS. SAO QUIRINO'!D23+'0181-CS. JOAQUIM EGIDIO'!D23+'0182- CS COSTA E SILVA'!D23+'0184-CARLOS GOMES'!D23+'0185-CS. BOA ESPERANCA'!D23+'0186- CRI'!D23+'caps III - esperança'!D23</f>
        <v>0</v>
      </c>
      <c r="E23" s="5">
        <f>'066-CEVI'!E23+'069 - CAPS CRIAD'!E23+'074-CS. CENTRO'!E23+'0170-DISTRITO  LESTE'!E23+'0171-PS Centro'!E23+'0172- SAD LESTE'!E23+'0175-VISA LESTE'!E23+'0176-CS.ANTONIO COSTA-CONCEICAO'!E23+'0177-CS. SOUSAS'!E23+'0178 -CS. TAQUARAL'!E23+'0179 -CS. 31 DE MARCO'!E23+'0180-CS. SAO QUIRINO'!E23+'0181-CS. JOAQUIM EGIDIO'!E23+'0182- CS COSTA E SILVA'!E23+'0184-CARLOS GOMES'!E23+'0185-CS. BOA ESPERANCA'!E23+'0186- CRI'!E23+'caps III - esperança'!E23</f>
        <v>0</v>
      </c>
      <c r="F23" s="5">
        <f>'066-CEVI'!F23+'069 - CAPS CRIAD'!F23+'074-CS. CENTRO'!F23+'0170-DISTRITO  LESTE'!F23+'0171-PS Centro'!F23+'0172- SAD LESTE'!F23+'0175-VISA LESTE'!F23+'0176-CS.ANTONIO COSTA-CONCEICAO'!F23+'0177-CS. SOUSAS'!F23+'0178 -CS. TAQUARAL'!F23+'0179 -CS. 31 DE MARCO'!F23+'0180-CS. SAO QUIRINO'!F23+'0181-CS. JOAQUIM EGIDIO'!F23+'0182- CS COSTA E SILVA'!F23+'0184-CARLOS GOMES'!F23+'0185-CS. BOA ESPERANCA'!F23+'0186- CRI'!F23+'caps III - esperança'!F23</f>
        <v>0</v>
      </c>
      <c r="G23" s="5">
        <f>'066-CEVI'!G23+'069 - CAPS CRIAD'!G23+'074-CS. CENTRO'!G23+'0170-DISTRITO  LESTE'!G23+'0171-PS Centro'!G23+'0172- SAD LESTE'!G23+'0175-VISA LESTE'!G23+'0176-CS.ANTONIO COSTA-CONCEICAO'!G23+'0177-CS. SOUSAS'!G23+'0178 -CS. TAQUARAL'!G23+'0179 -CS. 31 DE MARCO'!G23+'0180-CS. SAO QUIRINO'!G23+'0181-CS. JOAQUIM EGIDIO'!G23+'0182- CS COSTA E SILVA'!G23+'0184-CARLOS GOMES'!G23+'0185-CS. BOA ESPERANCA'!G23+'0186- CRI'!G23+'caps III - esperança'!G23</f>
        <v>0</v>
      </c>
      <c r="H23" s="5">
        <f>'066-CEVI'!H23+'069 - CAPS CRIAD'!H23+'074-CS. CENTRO'!H23+'0170-DISTRITO  LESTE'!H23+'0171-PS Centro'!H23+'0172- SAD LESTE'!H23+'0175-VISA LESTE'!H23+'0176-CS.ANTONIO COSTA-CONCEICAO'!H23+'0177-CS. SOUSAS'!H23+'0178 -CS. TAQUARAL'!H23+'0179 -CS. 31 DE MARCO'!H23+'0180-CS. SAO QUIRINO'!H23+'0181-CS. JOAQUIM EGIDIO'!H23+'0182- CS COSTA E SILVA'!H23+'0184-CARLOS GOMES'!H23+'0185-CS. BOA ESPERANCA'!H23+'0186- CRI'!H23+'caps III - esperança'!H23</f>
        <v>0</v>
      </c>
      <c r="I23" s="5">
        <f>'066-CEVI'!I23+'069 - CAPS CRIAD'!I23+'074-CS. CENTRO'!I23+'0170-DISTRITO  LESTE'!I23+'0171-PS Centro'!I23+'0172- SAD LESTE'!I23+'0175-VISA LESTE'!I23+'0176-CS.ANTONIO COSTA-CONCEICAO'!I23+'0177-CS. SOUSAS'!I23+'0178 -CS. TAQUARAL'!I23+'0179 -CS. 31 DE MARCO'!I23+'0180-CS. SAO QUIRINO'!I23+'0181-CS. JOAQUIM EGIDIO'!I23+'0182- CS COSTA E SILVA'!I23+'0184-CARLOS GOMES'!I23+'0185-CS. BOA ESPERANCA'!I23+'0186- CRI'!I23+'caps III - esperança'!I23</f>
        <v>0</v>
      </c>
      <c r="J23" s="5">
        <f>'066-CEVI'!J23+'069 - CAPS CRIAD'!J23+'074-CS. CENTRO'!J23+'0170-DISTRITO  LESTE'!J23+'0171-PS Centro'!J23+'0172- SAD LESTE'!J23+'0175-VISA LESTE'!J23+'0176-CS.ANTONIO COSTA-CONCEICAO'!J23+'0177-CS. SOUSAS'!J23+'0178 -CS. TAQUARAL'!J23+'0179 -CS. 31 DE MARCO'!J23+'0180-CS. SAO QUIRINO'!J23+'0181-CS. JOAQUIM EGIDIO'!J23+'0182- CS COSTA E SILVA'!J23+'0184-CARLOS GOMES'!J23+'0185-CS. BOA ESPERANCA'!J23+'0186- CRI'!J23+'caps III - esperança'!J23</f>
        <v>0</v>
      </c>
      <c r="K23" s="5">
        <f>'066-CEVI'!K23+'069 - CAPS CRIAD'!K23+'074-CS. CENTRO'!K23+'0170-DISTRITO  LESTE'!K23+'0171-PS Centro'!K23+'0172- SAD LESTE'!K23+'0175-VISA LESTE'!K23+'0176-CS.ANTONIO COSTA-CONCEICAO'!K23+'0177-CS. SOUSAS'!K23+'0178 -CS. TAQUARAL'!K23+'0179 -CS. 31 DE MARCO'!K23+'0180-CS. SAO QUIRINO'!K23+'0181-CS. JOAQUIM EGIDIO'!K23+'0182- CS COSTA E SILVA'!K23+'0184-CARLOS GOMES'!K23+'0185-CS. BOA ESPERANCA'!K23+'0186- CRI'!K23+'caps III - esperança'!K23</f>
        <v>0</v>
      </c>
      <c r="L23" s="5">
        <f>'066-CEVI'!L23+'069 - CAPS CRIAD'!L23+'074-CS. CENTRO'!L23+'0170-DISTRITO  LESTE'!L23+'0171-PS Centro'!L23+'0172- SAD LESTE'!L23+'0175-VISA LESTE'!L23+'0176-CS.ANTONIO COSTA-CONCEICAO'!L23+'0177-CS. SOUSAS'!L23+'0178 -CS. TAQUARAL'!L23+'0179 -CS. 31 DE MARCO'!L23+'0180-CS. SAO QUIRINO'!L23+'0181-CS. JOAQUIM EGIDIO'!L23+'0182- CS COSTA E SILVA'!L23+'0184-CARLOS GOMES'!L23+'0185-CS. BOA ESPERANCA'!L23+'0186- CRI'!L23+'caps III - esperança'!L23</f>
        <v>0</v>
      </c>
      <c r="M23" s="5">
        <f>'066-CEVI'!M23+'069 - CAPS CRIAD'!M23+'074-CS. CENTRO'!M23+'0170-DISTRITO  LESTE'!M23+'0171-PS Centro'!M23+'0172- SAD LESTE'!M23+'0175-VISA LESTE'!M23+'0176-CS.ANTONIO COSTA-CONCEICAO'!M23+'0177-CS. SOUSAS'!M23+'0178 -CS. TAQUARAL'!M23+'0179 -CS. 31 DE MARCO'!M23+'0180-CS. SAO QUIRINO'!M23+'0181-CS. JOAQUIM EGIDIO'!M23+'0182- CS COSTA E SILVA'!M23+'0184-CARLOS GOMES'!M23+'0185-CS. BOA ESPERANCA'!M23+'0186- CRI'!M23+'caps III - esperança'!M23</f>
        <v>0</v>
      </c>
      <c r="N23" s="5">
        <f>'066-CEVI'!N23+'069 - CAPS CRIAD'!N23+'074-CS. CENTRO'!N23+'0170-DISTRITO  LESTE'!N23+'0171-PS Centro'!N23+'0172- SAD LESTE'!N23+'0175-VISA LESTE'!N23+'0176-CS.ANTONIO COSTA-CONCEICAO'!N23+'0177-CS. SOUSAS'!N23+'0178 -CS. TAQUARAL'!N23+'0179 -CS. 31 DE MARCO'!N23+'0180-CS. SAO QUIRINO'!N23+'0181-CS. JOAQUIM EGIDIO'!N23+'0182- CS COSTA E SILVA'!N23+'0184-CARLOS GOMES'!N23+'0185-CS. BOA ESPERANCA'!N23+'0186- CRI'!N23+'caps III - esperança'!N23</f>
        <v>0</v>
      </c>
    </row>
    <row r="24" spans="2:14" ht="12.75">
      <c r="B24" s="3" t="s">
        <v>23</v>
      </c>
      <c r="C24" s="5">
        <f>'066-CEVI'!C24+'069 - CAPS CRIAD'!C24+'074-CS. CENTRO'!C24+'0170-DISTRITO  LESTE'!C24+'0171-PS Centro'!C24+'0172- SAD LESTE'!C24+'0175-VISA LESTE'!C24+'0176-CS.ANTONIO COSTA-CONCEICAO'!C24+'0177-CS. SOUSAS'!C24+'0178 -CS. TAQUARAL'!C24+'0179 -CS. 31 DE MARCO'!C24+'0180-CS. SAO QUIRINO'!C24+'0181-CS. JOAQUIM EGIDIO'!C24+'0182- CS COSTA E SILVA'!C24+'0184-CARLOS GOMES'!C24+'0185-CS. BOA ESPERANCA'!C24+'0186- CRI'!C24+'caps III - esperança'!C24</f>
        <v>4316.7814255883</v>
      </c>
      <c r="D24" s="5">
        <f>'066-CEVI'!D24+'069 - CAPS CRIAD'!D24+'074-CS. CENTRO'!D24+'0170-DISTRITO  LESTE'!D24+'0171-PS Centro'!D24+'0172- SAD LESTE'!D24+'0175-VISA LESTE'!D24+'0176-CS.ANTONIO COSTA-CONCEICAO'!D24+'0177-CS. SOUSAS'!D24+'0178 -CS. TAQUARAL'!D24+'0179 -CS. 31 DE MARCO'!D24+'0180-CS. SAO QUIRINO'!D24+'0181-CS. JOAQUIM EGIDIO'!D24+'0182- CS COSTA E SILVA'!D24+'0184-CARLOS GOMES'!D24+'0185-CS. BOA ESPERANCA'!D24+'0186- CRI'!D24+'caps III - esperança'!D24</f>
        <v>1968.7220212708</v>
      </c>
      <c r="E24" s="5">
        <f>'066-CEVI'!E24+'069 - CAPS CRIAD'!E24+'074-CS. CENTRO'!E24+'0170-DISTRITO  LESTE'!E24+'0171-PS Centro'!E24+'0172- SAD LESTE'!E24+'0175-VISA LESTE'!E24+'0176-CS.ANTONIO COSTA-CONCEICAO'!E24+'0177-CS. SOUSAS'!E24+'0178 -CS. TAQUARAL'!E24+'0179 -CS. 31 DE MARCO'!E24+'0180-CS. SAO QUIRINO'!E24+'0181-CS. JOAQUIM EGIDIO'!E24+'0182- CS COSTA E SILVA'!E24+'0184-CARLOS GOMES'!E24+'0185-CS. BOA ESPERANCA'!E24+'0186- CRI'!E24+'caps III - esperança'!E24</f>
        <v>3058.4479079263</v>
      </c>
      <c r="F24" s="5">
        <f>'066-CEVI'!F24+'069 - CAPS CRIAD'!F24+'074-CS. CENTRO'!F24+'0170-DISTRITO  LESTE'!F24+'0171-PS Centro'!F24+'0172- SAD LESTE'!F24+'0175-VISA LESTE'!F24+'0176-CS.ANTONIO COSTA-CONCEICAO'!F24+'0177-CS. SOUSAS'!F24+'0178 -CS. TAQUARAL'!F24+'0179 -CS. 31 DE MARCO'!F24+'0180-CS. SAO QUIRINO'!F24+'0181-CS. JOAQUIM EGIDIO'!F24+'0182- CS COSTA E SILVA'!F24+'0184-CARLOS GOMES'!F24+'0185-CS. BOA ESPERANCA'!F24+'0186- CRI'!F24+'caps III - esperança'!F24</f>
        <v>1963.0447907926</v>
      </c>
      <c r="G24" s="5">
        <f>'066-CEVI'!G24+'069 - CAPS CRIAD'!G24+'074-CS. CENTRO'!G24+'0170-DISTRITO  LESTE'!G24+'0171-PS Centro'!G24+'0172- SAD LESTE'!G24+'0175-VISA LESTE'!G24+'0176-CS.ANTONIO COSTA-CONCEICAO'!G24+'0177-CS. SOUSAS'!G24+'0178 -CS. TAQUARAL'!G24+'0179 -CS. 31 DE MARCO'!G24+'0180-CS. SAO QUIRINO'!G24+'0181-CS. JOAQUIM EGIDIO'!G24+'0182- CS COSTA E SILVA'!G24+'0184-CARLOS GOMES'!G24+'0185-CS. BOA ESPERANCA'!G24+'0186- CRI'!G24+'caps III - esperança'!G24</f>
        <v>3475.1499810552</v>
      </c>
      <c r="H24" s="5">
        <f>'066-CEVI'!H24+'069 - CAPS CRIAD'!H24+'074-CS. CENTRO'!H24+'0170-DISTRITO  LESTE'!H24+'0171-PS Centro'!H24+'0172- SAD LESTE'!H24+'0175-VISA LESTE'!H24+'0176-CS.ANTONIO COSTA-CONCEICAO'!H24+'0177-CS. SOUSAS'!H24+'0178 -CS. TAQUARAL'!H24+'0179 -CS. 31 DE MARCO'!H24+'0180-CS. SAO QUIRINO'!H24+'0181-CS. JOAQUIM EGIDIO'!H24+'0182- CS COSTA E SILVA'!H24+'0184-CARLOS GOMES'!H24+'0185-CS. BOA ESPERANCA'!H24+'0186- CRI'!H24+'caps III - esperança'!H24</f>
        <v>450.7077386425</v>
      </c>
      <c r="I24" s="5">
        <f>'066-CEVI'!I24+'069 - CAPS CRIAD'!I24+'074-CS. CENTRO'!I24+'0170-DISTRITO  LESTE'!I24+'0171-PS Centro'!I24+'0172- SAD LESTE'!I24+'0175-VISA LESTE'!I24+'0176-CS.ANTONIO COSTA-CONCEICAO'!I24+'0177-CS. SOUSAS'!I24+'0178 -CS. TAQUARAL'!I24+'0179 -CS. 31 DE MARCO'!I24+'0180-CS. SAO QUIRINO'!I24+'0181-CS. JOAQUIM EGIDIO'!I24+'0182- CS COSTA E SILVA'!I24+'0184-CARLOS GOMES'!I24+'0185-CS. BOA ESPERANCA'!I24+'0186- CRI'!I24+'caps III - esperança'!I24</f>
        <v>14495.1330264545</v>
      </c>
      <c r="J24" s="5">
        <f>'066-CEVI'!J24+'069 - CAPS CRIAD'!J24+'074-CS. CENTRO'!J24+'0170-DISTRITO  LESTE'!J24+'0171-PS Centro'!J24+'0172- SAD LESTE'!J24+'0175-VISA LESTE'!J24+'0176-CS.ANTONIO COSTA-CONCEICAO'!J24+'0177-CS. SOUSAS'!J24+'0178 -CS. TAQUARAL'!J24+'0179 -CS. 31 DE MARCO'!J24+'0180-CS. SAO QUIRINO'!J24+'0181-CS. JOAQUIM EGIDIO'!J24+'0182- CS COSTA E SILVA'!J24+'0184-CARLOS GOMES'!J24+'0185-CS. BOA ESPERANCA'!J24+'0186- CRI'!J24+'caps III - esperança'!J24</f>
        <v>0</v>
      </c>
      <c r="K24" s="5">
        <f>'066-CEVI'!K24+'069 - CAPS CRIAD'!K24+'074-CS. CENTRO'!K24+'0170-DISTRITO  LESTE'!K24+'0171-PS Centro'!K24+'0172- SAD LESTE'!K24+'0175-VISA LESTE'!K24+'0176-CS.ANTONIO COSTA-CONCEICAO'!K24+'0177-CS. SOUSAS'!K24+'0178 -CS. TAQUARAL'!K24+'0179 -CS. 31 DE MARCO'!K24+'0180-CS. SAO QUIRINO'!K24+'0181-CS. JOAQUIM EGIDIO'!K24+'0182- CS COSTA E SILVA'!K24+'0184-CARLOS GOMES'!K24+'0185-CS. BOA ESPERANCA'!K24+'0186- CRI'!K24+'caps III - esperança'!K24</f>
        <v>2849.6044596516</v>
      </c>
      <c r="L24" s="5">
        <f>'066-CEVI'!L24+'069 - CAPS CRIAD'!L24+'074-CS. CENTRO'!L24+'0170-DISTRITO  LESTE'!L24+'0171-PS Centro'!L24+'0172- SAD LESTE'!L24+'0175-VISA LESTE'!L24+'0176-CS.ANTONIO COSTA-CONCEICAO'!L24+'0177-CS. SOUSAS'!L24+'0178 -CS. TAQUARAL'!L24+'0179 -CS. 31 DE MARCO'!L24+'0180-CS. SAO QUIRINO'!L24+'0181-CS. JOAQUIM EGIDIO'!L24+'0182- CS COSTA E SILVA'!L24+'0184-CARLOS GOMES'!L24+'0185-CS. BOA ESPERANCA'!L24+'0186- CRI'!L24+'caps III - esperança'!L24</f>
        <v>2144.3351915215</v>
      </c>
      <c r="M24" s="5">
        <f>'066-CEVI'!M24+'069 - CAPS CRIAD'!M24+'074-CS. CENTRO'!M24+'0170-DISTRITO  LESTE'!M24+'0171-PS Centro'!M24+'0172- SAD LESTE'!M24+'0175-VISA LESTE'!M24+'0176-CS.ANTONIO COSTA-CONCEICAO'!M24+'0177-CS. SOUSAS'!M24+'0178 -CS. TAQUARAL'!M24+'0179 -CS. 31 DE MARCO'!M24+'0180-CS. SAO QUIRINO'!M24+'0181-CS. JOAQUIM EGIDIO'!M24+'0182- CS COSTA E SILVA'!M24+'0184-CARLOS GOMES'!M24+'0185-CS. BOA ESPERANCA'!M24+'0186- CRI'!M24+'caps III - esperança'!M24</f>
        <v>149.5</v>
      </c>
      <c r="N24" s="5">
        <f>'066-CEVI'!N24+'069 - CAPS CRIAD'!N24+'074-CS. CENTRO'!N24+'0170-DISTRITO  LESTE'!N24+'0171-PS Centro'!N24+'0172- SAD LESTE'!N24+'0175-VISA LESTE'!N24+'0176-CS.ANTONIO COSTA-CONCEICAO'!N24+'0177-CS. SOUSAS'!N24+'0178 -CS. TAQUARAL'!N24+'0179 -CS. 31 DE MARCO'!N24+'0180-CS. SAO QUIRINO'!N24+'0181-CS. JOAQUIM EGIDIO'!N24+'0182- CS COSTA E SILVA'!N24+'0184-CARLOS GOMES'!N24+'0185-CS. BOA ESPERANCA'!N24+'0186- CRI'!N24+'caps III - esperança'!N24</f>
        <v>0</v>
      </c>
    </row>
    <row r="25" spans="2:14" ht="12.75">
      <c r="B25" s="3" t="s">
        <v>24</v>
      </c>
      <c r="C25" s="5">
        <f>'066-CEVI'!C25+'069 - CAPS CRIAD'!C25+'074-CS. CENTRO'!C25+'0170-DISTRITO  LESTE'!C25+'0171-PS Centro'!C25+'0172- SAD LESTE'!C25+'0175-VISA LESTE'!C25+'0176-CS.ANTONIO COSTA-CONCEICAO'!C25+'0177-CS. SOUSAS'!C25+'0178 -CS. TAQUARAL'!C25+'0179 -CS. 31 DE MARCO'!C25+'0180-CS. SAO QUIRINO'!C25+'0181-CS. JOAQUIM EGIDIO'!C25+'0182- CS COSTA E SILVA'!C25+'0184-CARLOS GOMES'!C25+'0185-CS. BOA ESPERANCA'!C25+'0186- CRI'!C25+'caps III - esperança'!C25</f>
        <v>0</v>
      </c>
      <c r="D25" s="5">
        <f>'066-CEVI'!D25+'069 - CAPS CRIAD'!D25+'074-CS. CENTRO'!D25+'0170-DISTRITO  LESTE'!D25+'0171-PS Centro'!D25+'0172- SAD LESTE'!D25+'0175-VISA LESTE'!D25+'0176-CS.ANTONIO COSTA-CONCEICAO'!D25+'0177-CS. SOUSAS'!D25+'0178 -CS. TAQUARAL'!D25+'0179 -CS. 31 DE MARCO'!D25+'0180-CS. SAO QUIRINO'!D25+'0181-CS. JOAQUIM EGIDIO'!D25+'0182- CS COSTA E SILVA'!D25+'0184-CARLOS GOMES'!D25+'0185-CS. BOA ESPERANCA'!D25+'0186- CRI'!D25+'caps III - esperança'!D25</f>
        <v>2589.12</v>
      </c>
      <c r="E25" s="5">
        <f>'066-CEVI'!E25+'069 - CAPS CRIAD'!E25+'074-CS. CENTRO'!E25+'0170-DISTRITO  LESTE'!E25+'0171-PS Centro'!E25+'0172- SAD LESTE'!E25+'0175-VISA LESTE'!E25+'0176-CS.ANTONIO COSTA-CONCEICAO'!E25+'0177-CS. SOUSAS'!E25+'0178 -CS. TAQUARAL'!E25+'0179 -CS. 31 DE MARCO'!E25+'0180-CS. SAO QUIRINO'!E25+'0181-CS. JOAQUIM EGIDIO'!E25+'0182- CS COSTA E SILVA'!E25+'0184-CARLOS GOMES'!E25+'0185-CS. BOA ESPERANCA'!E25+'0186- CRI'!E25+'caps III - esperança'!E25</f>
        <v>0</v>
      </c>
      <c r="F25" s="5">
        <f>'066-CEVI'!F25+'069 - CAPS CRIAD'!F25+'074-CS. CENTRO'!F25+'0170-DISTRITO  LESTE'!F25+'0171-PS Centro'!F25+'0172- SAD LESTE'!F25+'0175-VISA LESTE'!F25+'0176-CS.ANTONIO COSTA-CONCEICAO'!F25+'0177-CS. SOUSAS'!F25+'0178 -CS. TAQUARAL'!F25+'0179 -CS. 31 DE MARCO'!F25+'0180-CS. SAO QUIRINO'!F25+'0181-CS. JOAQUIM EGIDIO'!F25+'0182- CS COSTA E SILVA'!F25+'0184-CARLOS GOMES'!F25+'0185-CS. BOA ESPERANCA'!F25+'0186- CRI'!F25+'caps III - esperança'!F25</f>
        <v>678</v>
      </c>
      <c r="G25" s="5">
        <f>'066-CEVI'!G25+'069 - CAPS CRIAD'!G25+'074-CS. CENTRO'!G25+'0170-DISTRITO  LESTE'!G25+'0171-PS Centro'!G25+'0172- SAD LESTE'!G25+'0175-VISA LESTE'!G25+'0176-CS.ANTONIO COSTA-CONCEICAO'!G25+'0177-CS. SOUSAS'!G25+'0178 -CS. TAQUARAL'!G25+'0179 -CS. 31 DE MARCO'!G25+'0180-CS. SAO QUIRINO'!G25+'0181-CS. JOAQUIM EGIDIO'!G25+'0182- CS COSTA E SILVA'!G25+'0184-CARLOS GOMES'!G25+'0185-CS. BOA ESPERANCA'!G25+'0186- CRI'!G25+'caps III - esperança'!G25</f>
        <v>1300</v>
      </c>
      <c r="H25" s="5">
        <f>'066-CEVI'!H25+'069 - CAPS CRIAD'!H25+'074-CS. CENTRO'!H25+'0170-DISTRITO  LESTE'!H25+'0171-PS Centro'!H25+'0172- SAD LESTE'!H25+'0175-VISA LESTE'!H25+'0176-CS.ANTONIO COSTA-CONCEICAO'!H25+'0177-CS. SOUSAS'!H25+'0178 -CS. TAQUARAL'!H25+'0179 -CS. 31 DE MARCO'!H25+'0180-CS. SAO QUIRINO'!H25+'0181-CS. JOAQUIM EGIDIO'!H25+'0182- CS COSTA E SILVA'!H25+'0184-CARLOS GOMES'!H25+'0185-CS. BOA ESPERANCA'!H25+'0186- CRI'!H25+'caps III - esperança'!H25</f>
        <v>980.5590294049</v>
      </c>
      <c r="I25" s="5">
        <f>'066-CEVI'!I25+'069 - CAPS CRIAD'!I25+'074-CS. CENTRO'!I25+'0170-DISTRITO  LESTE'!I25+'0171-PS Centro'!I25+'0172- SAD LESTE'!I25+'0175-VISA LESTE'!I25+'0176-CS.ANTONIO COSTA-CONCEICAO'!I25+'0177-CS. SOUSAS'!I25+'0178 -CS. TAQUARAL'!I25+'0179 -CS. 31 DE MARCO'!I25+'0180-CS. SAO QUIRINO'!I25+'0181-CS. JOAQUIM EGIDIO'!I25+'0182- CS COSTA E SILVA'!I25+'0184-CARLOS GOMES'!I25+'0185-CS. BOA ESPERANCA'!I25+'0186- CRI'!I25+'caps III - esperança'!I25</f>
        <v>0</v>
      </c>
      <c r="J25" s="5">
        <f>'066-CEVI'!J25+'069 - CAPS CRIAD'!J25+'074-CS. CENTRO'!J25+'0170-DISTRITO  LESTE'!J25+'0171-PS Centro'!J25+'0172- SAD LESTE'!J25+'0175-VISA LESTE'!J25+'0176-CS.ANTONIO COSTA-CONCEICAO'!J25+'0177-CS. SOUSAS'!J25+'0178 -CS. TAQUARAL'!J25+'0179 -CS. 31 DE MARCO'!J25+'0180-CS. SAO QUIRINO'!J25+'0181-CS. JOAQUIM EGIDIO'!J25+'0182- CS COSTA E SILVA'!J25+'0184-CARLOS GOMES'!J25+'0185-CS. BOA ESPERANCA'!J25+'0186- CRI'!J25+'caps III - esperança'!J25</f>
        <v>1432.7659574468</v>
      </c>
      <c r="K25" s="5">
        <f>'066-CEVI'!K25+'069 - CAPS CRIAD'!K25+'074-CS. CENTRO'!K25+'0170-DISTRITO  LESTE'!K25+'0171-PS Centro'!K25+'0172- SAD LESTE'!K25+'0175-VISA LESTE'!K25+'0176-CS.ANTONIO COSTA-CONCEICAO'!K25+'0177-CS. SOUSAS'!K25+'0178 -CS. TAQUARAL'!K25+'0179 -CS. 31 DE MARCO'!K25+'0180-CS. SAO QUIRINO'!K25+'0181-CS. JOAQUIM EGIDIO'!K25+'0182- CS COSTA E SILVA'!K25+'0184-CARLOS GOMES'!K25+'0185-CS. BOA ESPERANCA'!K25+'0186- CRI'!K25+'caps III - esperança'!K25</f>
        <v>0</v>
      </c>
      <c r="L25" s="5">
        <f>'066-CEVI'!L25+'069 - CAPS CRIAD'!L25+'074-CS. CENTRO'!L25+'0170-DISTRITO  LESTE'!L25+'0171-PS Centro'!L25+'0172- SAD LESTE'!L25+'0175-VISA LESTE'!L25+'0176-CS.ANTONIO COSTA-CONCEICAO'!L25+'0177-CS. SOUSAS'!L25+'0178 -CS. TAQUARAL'!L25+'0179 -CS. 31 DE MARCO'!L25+'0180-CS. SAO QUIRINO'!L25+'0181-CS. JOAQUIM EGIDIO'!L25+'0182- CS COSTA E SILVA'!L25+'0184-CARLOS GOMES'!L25+'0185-CS. BOA ESPERANCA'!L25+'0186- CRI'!L25+'caps III - esperança'!L25</f>
        <v>2500</v>
      </c>
      <c r="M25" s="5">
        <f>'066-CEVI'!M25+'069 - CAPS CRIAD'!M25+'074-CS. CENTRO'!M25+'0170-DISTRITO  LESTE'!M25+'0171-PS Centro'!M25+'0172- SAD LESTE'!M25+'0175-VISA LESTE'!M25+'0176-CS.ANTONIO COSTA-CONCEICAO'!M25+'0177-CS. SOUSAS'!M25+'0178 -CS. TAQUARAL'!M25+'0179 -CS. 31 DE MARCO'!M25+'0180-CS. SAO QUIRINO'!M25+'0181-CS. JOAQUIM EGIDIO'!M25+'0182- CS COSTA E SILVA'!M25+'0184-CARLOS GOMES'!M25+'0185-CS. BOA ESPERANCA'!M25+'0186- CRI'!M25+'caps III - esperança'!M25</f>
        <v>1338.1331566307</v>
      </c>
      <c r="N25" s="5">
        <f>'066-CEVI'!N25+'069 - CAPS CRIAD'!N25+'074-CS. CENTRO'!N25+'0170-DISTRITO  LESTE'!N25+'0171-PS Centro'!N25+'0172- SAD LESTE'!N25+'0175-VISA LESTE'!N25+'0176-CS.ANTONIO COSTA-CONCEICAO'!N25+'0177-CS. SOUSAS'!N25+'0178 -CS. TAQUARAL'!N25+'0179 -CS. 31 DE MARCO'!N25+'0180-CS. SAO QUIRINO'!N25+'0181-CS. JOAQUIM EGIDIO'!N25+'0182- CS COSTA E SILVA'!N25+'0184-CARLOS GOMES'!N25+'0185-CS. BOA ESPERANCA'!N25+'0186- CRI'!N25+'caps III - esperança'!N25</f>
        <v>0</v>
      </c>
    </row>
    <row r="26" spans="2:14" ht="12.75">
      <c r="B26" s="3" t="s">
        <v>25</v>
      </c>
      <c r="C26" s="5">
        <f>'066-CEVI'!C26+'069 - CAPS CRIAD'!C26+'074-CS. CENTRO'!C26+'0170-DISTRITO  LESTE'!C26+'0171-PS Centro'!C26+'0172- SAD LESTE'!C26+'0175-VISA LESTE'!C26+'0176-CS.ANTONIO COSTA-CONCEICAO'!C26+'0177-CS. SOUSAS'!C26+'0178 -CS. TAQUARAL'!C26+'0179 -CS. 31 DE MARCO'!C26+'0180-CS. SAO QUIRINO'!C26+'0181-CS. JOAQUIM EGIDIO'!C26+'0182- CS COSTA E SILVA'!C26+'0184-CARLOS GOMES'!C26+'0185-CS. BOA ESPERANCA'!C26+'0186- CRI'!C26+'caps III - esperança'!C26</f>
        <v>6873.9862385984</v>
      </c>
      <c r="D26" s="5">
        <f>'066-CEVI'!D26+'069 - CAPS CRIAD'!D26+'074-CS. CENTRO'!D26+'0170-DISTRITO  LESTE'!D26+'0171-PS Centro'!D26+'0172- SAD LESTE'!D26+'0175-VISA LESTE'!D26+'0176-CS.ANTONIO COSTA-CONCEICAO'!D26+'0177-CS. SOUSAS'!D26+'0178 -CS. TAQUARAL'!D26+'0179 -CS. 31 DE MARCO'!D26+'0180-CS. SAO QUIRINO'!D26+'0181-CS. JOAQUIM EGIDIO'!D26+'0182- CS COSTA E SILVA'!D26+'0184-CARLOS GOMES'!D26+'0185-CS. BOA ESPERANCA'!D26+'0186- CRI'!D26+'caps III - esperança'!D26</f>
        <v>17352.7231447028</v>
      </c>
      <c r="E26" s="5">
        <f>'066-CEVI'!E26+'069 - CAPS CRIAD'!E26+'074-CS. CENTRO'!E26+'0170-DISTRITO  LESTE'!E26+'0171-PS Centro'!E26+'0172- SAD LESTE'!E26+'0175-VISA LESTE'!E26+'0176-CS.ANTONIO COSTA-CONCEICAO'!E26+'0177-CS. SOUSAS'!E26+'0178 -CS. TAQUARAL'!E26+'0179 -CS. 31 DE MARCO'!E26+'0180-CS. SAO QUIRINO'!E26+'0181-CS. JOAQUIM EGIDIO'!E26+'0182- CS COSTA E SILVA'!E26+'0184-CARLOS GOMES'!E26+'0185-CS. BOA ESPERANCA'!E26+'0186- CRI'!E26+'caps III - esperança'!E26</f>
        <v>15026.182967104996</v>
      </c>
      <c r="F26" s="5">
        <f>'066-CEVI'!F26+'069 - CAPS CRIAD'!F26+'074-CS. CENTRO'!F26+'0170-DISTRITO  LESTE'!F26+'0171-PS Centro'!F26+'0172- SAD LESTE'!F26+'0175-VISA LESTE'!F26+'0176-CS.ANTONIO COSTA-CONCEICAO'!F26+'0177-CS. SOUSAS'!F26+'0178 -CS. TAQUARAL'!F26+'0179 -CS. 31 DE MARCO'!F26+'0180-CS. SAO QUIRINO'!F26+'0181-CS. JOAQUIM EGIDIO'!F26+'0182- CS COSTA E SILVA'!F26+'0184-CARLOS GOMES'!F26+'0185-CS. BOA ESPERANCA'!F26+'0186- CRI'!F26+'caps III - esperança'!F26</f>
        <v>40821.2400374022</v>
      </c>
      <c r="G26" s="5">
        <f>'066-CEVI'!G26+'069 - CAPS CRIAD'!G26+'074-CS. CENTRO'!G26+'0170-DISTRITO  LESTE'!G26+'0171-PS Centro'!G26+'0172- SAD LESTE'!G26+'0175-VISA LESTE'!G26+'0176-CS.ANTONIO COSTA-CONCEICAO'!G26+'0177-CS. SOUSAS'!G26+'0178 -CS. TAQUARAL'!G26+'0179 -CS. 31 DE MARCO'!G26+'0180-CS. SAO QUIRINO'!G26+'0181-CS. JOAQUIM EGIDIO'!G26+'0182- CS COSTA E SILVA'!G26+'0184-CARLOS GOMES'!G26+'0185-CS. BOA ESPERANCA'!G26+'0186- CRI'!G26+'caps III - esperança'!G26</f>
        <v>7555.476018773199</v>
      </c>
      <c r="H26" s="5">
        <f>'066-CEVI'!H26+'069 - CAPS CRIAD'!H26+'074-CS. CENTRO'!H26+'0170-DISTRITO  LESTE'!H26+'0171-PS Centro'!H26+'0172- SAD LESTE'!H26+'0175-VISA LESTE'!H26+'0176-CS.ANTONIO COSTA-CONCEICAO'!H26+'0177-CS. SOUSAS'!H26+'0178 -CS. TAQUARAL'!H26+'0179 -CS. 31 DE MARCO'!H26+'0180-CS. SAO QUIRINO'!H26+'0181-CS. JOAQUIM EGIDIO'!H26+'0182- CS COSTA E SILVA'!H26+'0184-CARLOS GOMES'!H26+'0185-CS. BOA ESPERANCA'!H26+'0186- CRI'!H26+'caps III - esperança'!H26</f>
        <v>174553.2646083744</v>
      </c>
      <c r="I26" s="5">
        <f>'066-CEVI'!I26+'069 - CAPS CRIAD'!I26+'074-CS. CENTRO'!I26+'0170-DISTRITO  LESTE'!I26+'0171-PS Centro'!I26+'0172- SAD LESTE'!I26+'0175-VISA LESTE'!I26+'0176-CS.ANTONIO COSTA-CONCEICAO'!I26+'0177-CS. SOUSAS'!I26+'0178 -CS. TAQUARAL'!I26+'0179 -CS. 31 DE MARCO'!I26+'0180-CS. SAO QUIRINO'!I26+'0181-CS. JOAQUIM EGIDIO'!I26+'0182- CS COSTA E SILVA'!I26+'0184-CARLOS GOMES'!I26+'0185-CS. BOA ESPERANCA'!I26+'0186- CRI'!I26+'caps III - esperança'!I26</f>
        <v>6115.2255652101</v>
      </c>
      <c r="J26" s="5">
        <f>'066-CEVI'!J26+'069 - CAPS CRIAD'!J26+'074-CS. CENTRO'!J26+'0170-DISTRITO  LESTE'!J26+'0171-PS Centro'!J26+'0172- SAD LESTE'!J26+'0175-VISA LESTE'!J26+'0176-CS.ANTONIO COSTA-CONCEICAO'!J26+'0177-CS. SOUSAS'!J26+'0178 -CS. TAQUARAL'!J26+'0179 -CS. 31 DE MARCO'!J26+'0180-CS. SAO QUIRINO'!J26+'0181-CS. JOAQUIM EGIDIO'!J26+'0182- CS COSTA E SILVA'!J26+'0184-CARLOS GOMES'!J26+'0185-CS. BOA ESPERANCA'!J26+'0186- CRI'!J26+'caps III - esperança'!J26</f>
        <v>861.1378130511</v>
      </c>
      <c r="K26" s="5">
        <f>'066-CEVI'!K26+'069 - CAPS CRIAD'!K26+'074-CS. CENTRO'!K26+'0170-DISTRITO  LESTE'!K26+'0171-PS Centro'!K26+'0172- SAD LESTE'!K26+'0175-VISA LESTE'!K26+'0176-CS.ANTONIO COSTA-CONCEICAO'!K26+'0177-CS. SOUSAS'!K26+'0178 -CS. TAQUARAL'!K26+'0179 -CS. 31 DE MARCO'!K26+'0180-CS. SAO QUIRINO'!K26+'0181-CS. JOAQUIM EGIDIO'!K26+'0182- CS COSTA E SILVA'!K26+'0184-CARLOS GOMES'!K26+'0185-CS. BOA ESPERANCA'!K26+'0186- CRI'!K26+'caps III - esperança'!K26</f>
        <v>8095.2996428512</v>
      </c>
      <c r="L26" s="5">
        <f>'066-CEVI'!L26+'069 - CAPS CRIAD'!L26+'074-CS. CENTRO'!L26+'0170-DISTRITO  LESTE'!L26+'0171-PS Centro'!L26+'0172- SAD LESTE'!L26+'0175-VISA LESTE'!L26+'0176-CS.ANTONIO COSTA-CONCEICAO'!L26+'0177-CS. SOUSAS'!L26+'0178 -CS. TAQUARAL'!L26+'0179 -CS. 31 DE MARCO'!L26+'0180-CS. SAO QUIRINO'!L26+'0181-CS. JOAQUIM EGIDIO'!L26+'0182- CS COSTA E SILVA'!L26+'0184-CARLOS GOMES'!L26+'0185-CS. BOA ESPERANCA'!L26+'0186- CRI'!L26+'caps III - esperança'!L26</f>
        <v>5069.5051665836</v>
      </c>
      <c r="M26" s="5">
        <f>'066-CEVI'!M26+'069 - CAPS CRIAD'!M26+'074-CS. CENTRO'!M26+'0170-DISTRITO  LESTE'!M26+'0171-PS Centro'!M26+'0172- SAD LESTE'!M26+'0175-VISA LESTE'!M26+'0176-CS.ANTONIO COSTA-CONCEICAO'!M26+'0177-CS. SOUSAS'!M26+'0178 -CS. TAQUARAL'!M26+'0179 -CS. 31 DE MARCO'!M26+'0180-CS. SAO QUIRINO'!M26+'0181-CS. JOAQUIM EGIDIO'!M26+'0182- CS COSTA E SILVA'!M26+'0184-CARLOS GOMES'!M26+'0185-CS. BOA ESPERANCA'!M26+'0186- CRI'!M26+'caps III - esperança'!M26</f>
        <v>0</v>
      </c>
      <c r="N26" s="5">
        <f>'066-CEVI'!N26+'069 - CAPS CRIAD'!N26+'074-CS. CENTRO'!N26+'0170-DISTRITO  LESTE'!N26+'0171-PS Centro'!N26+'0172- SAD LESTE'!N26+'0175-VISA LESTE'!N26+'0176-CS.ANTONIO COSTA-CONCEICAO'!N26+'0177-CS. SOUSAS'!N26+'0178 -CS. TAQUARAL'!N26+'0179 -CS. 31 DE MARCO'!N26+'0180-CS. SAO QUIRINO'!N26+'0181-CS. JOAQUIM EGIDIO'!N26+'0182- CS COSTA E SILVA'!N26+'0184-CARLOS GOMES'!N26+'0185-CS. BOA ESPERANCA'!N26+'0186- CRI'!N26+'caps III - esperança'!N26</f>
        <v>62.9248314607</v>
      </c>
    </row>
    <row r="27" spans="2:14" ht="12.75">
      <c r="B27" s="3" t="s">
        <v>26</v>
      </c>
      <c r="C27" s="5">
        <f>'066-CEVI'!C27+'069 - CAPS CRIAD'!C27+'074-CS. CENTRO'!C27+'0170-DISTRITO  LESTE'!C27+'0171-PS Centro'!C27+'0172- SAD LESTE'!C27+'0175-VISA LESTE'!C27+'0176-CS.ANTONIO COSTA-CONCEICAO'!C27+'0177-CS. SOUSAS'!C27+'0178 -CS. TAQUARAL'!C27+'0179 -CS. 31 DE MARCO'!C27+'0180-CS. SAO QUIRINO'!C27+'0181-CS. JOAQUIM EGIDIO'!C27+'0182- CS COSTA E SILVA'!C27+'0184-CARLOS GOMES'!C27+'0185-CS. BOA ESPERANCA'!C27+'0186- CRI'!C27+'caps III - esperança'!C27</f>
        <v>0</v>
      </c>
      <c r="D27" s="5">
        <f>'066-CEVI'!D27+'069 - CAPS CRIAD'!D27+'074-CS. CENTRO'!D27+'0170-DISTRITO  LESTE'!D27+'0171-PS Centro'!D27+'0172- SAD LESTE'!D27+'0175-VISA LESTE'!D27+'0176-CS.ANTONIO COSTA-CONCEICAO'!D27+'0177-CS. SOUSAS'!D27+'0178 -CS. TAQUARAL'!D27+'0179 -CS. 31 DE MARCO'!D27+'0180-CS. SAO QUIRINO'!D27+'0181-CS. JOAQUIM EGIDIO'!D27+'0182- CS COSTA E SILVA'!D27+'0184-CARLOS GOMES'!D27+'0185-CS. BOA ESPERANCA'!D27+'0186- CRI'!D27+'caps III - esperança'!D27</f>
        <v>0</v>
      </c>
      <c r="E27" s="5">
        <f>'066-CEVI'!E27+'069 - CAPS CRIAD'!E27+'074-CS. CENTRO'!E27+'0170-DISTRITO  LESTE'!E27+'0171-PS Centro'!E27+'0172- SAD LESTE'!E27+'0175-VISA LESTE'!E27+'0176-CS.ANTONIO COSTA-CONCEICAO'!E27+'0177-CS. SOUSAS'!E27+'0178 -CS. TAQUARAL'!E27+'0179 -CS. 31 DE MARCO'!E27+'0180-CS. SAO QUIRINO'!E27+'0181-CS. JOAQUIM EGIDIO'!E27+'0182- CS COSTA E SILVA'!E27+'0184-CARLOS GOMES'!E27+'0185-CS. BOA ESPERANCA'!E27+'0186- CRI'!E27+'caps III - esperança'!E27</f>
        <v>0</v>
      </c>
      <c r="F27" s="5">
        <f>'066-CEVI'!F27+'069 - CAPS CRIAD'!F27+'074-CS. CENTRO'!F27+'0170-DISTRITO  LESTE'!F27+'0171-PS Centro'!F27+'0172- SAD LESTE'!F27+'0175-VISA LESTE'!F27+'0176-CS.ANTONIO COSTA-CONCEICAO'!F27+'0177-CS. SOUSAS'!F27+'0178 -CS. TAQUARAL'!F27+'0179 -CS. 31 DE MARCO'!F27+'0180-CS. SAO QUIRINO'!F27+'0181-CS. JOAQUIM EGIDIO'!F27+'0182- CS COSTA E SILVA'!F27+'0184-CARLOS GOMES'!F27+'0185-CS. BOA ESPERANCA'!F27+'0186- CRI'!F27+'caps III - esperança'!F27</f>
        <v>0</v>
      </c>
      <c r="G27" s="5">
        <f>'066-CEVI'!G27+'069 - CAPS CRIAD'!G27+'074-CS. CENTRO'!G27+'0170-DISTRITO  LESTE'!G27+'0171-PS Centro'!G27+'0172- SAD LESTE'!G27+'0175-VISA LESTE'!G27+'0176-CS.ANTONIO COSTA-CONCEICAO'!G27+'0177-CS. SOUSAS'!G27+'0178 -CS. TAQUARAL'!G27+'0179 -CS. 31 DE MARCO'!G27+'0180-CS. SAO QUIRINO'!G27+'0181-CS. JOAQUIM EGIDIO'!G27+'0182- CS COSTA E SILVA'!G27+'0184-CARLOS GOMES'!G27+'0185-CS. BOA ESPERANCA'!G27+'0186- CRI'!G27+'caps III - esperança'!G27</f>
        <v>0</v>
      </c>
      <c r="H27" s="5">
        <f>'066-CEVI'!H27+'069 - CAPS CRIAD'!H27+'074-CS. CENTRO'!H27+'0170-DISTRITO  LESTE'!H27+'0171-PS Centro'!H27+'0172- SAD LESTE'!H27+'0175-VISA LESTE'!H27+'0176-CS.ANTONIO COSTA-CONCEICAO'!H27+'0177-CS. SOUSAS'!H27+'0178 -CS. TAQUARAL'!H27+'0179 -CS. 31 DE MARCO'!H27+'0180-CS. SAO QUIRINO'!H27+'0181-CS. JOAQUIM EGIDIO'!H27+'0182- CS COSTA E SILVA'!H27+'0184-CARLOS GOMES'!H27+'0185-CS. BOA ESPERANCA'!H27+'0186- CRI'!H27+'caps III - esperança'!H27</f>
        <v>0</v>
      </c>
      <c r="I27" s="5">
        <f>'066-CEVI'!I27+'069 - CAPS CRIAD'!I27+'074-CS. CENTRO'!I27+'0170-DISTRITO  LESTE'!I27+'0171-PS Centro'!I27+'0172- SAD LESTE'!I27+'0175-VISA LESTE'!I27+'0176-CS.ANTONIO COSTA-CONCEICAO'!I27+'0177-CS. SOUSAS'!I27+'0178 -CS. TAQUARAL'!I27+'0179 -CS. 31 DE MARCO'!I27+'0180-CS. SAO QUIRINO'!I27+'0181-CS. JOAQUIM EGIDIO'!I27+'0182- CS COSTA E SILVA'!I27+'0184-CARLOS GOMES'!I27+'0185-CS. BOA ESPERANCA'!I27+'0186- CRI'!I27+'caps III - esperança'!I27</f>
        <v>0</v>
      </c>
      <c r="J27" s="5">
        <f>'066-CEVI'!J27+'069 - CAPS CRIAD'!J27+'074-CS. CENTRO'!J27+'0170-DISTRITO  LESTE'!J27+'0171-PS Centro'!J27+'0172- SAD LESTE'!J27+'0175-VISA LESTE'!J27+'0176-CS.ANTONIO COSTA-CONCEICAO'!J27+'0177-CS. SOUSAS'!J27+'0178 -CS. TAQUARAL'!J27+'0179 -CS. 31 DE MARCO'!J27+'0180-CS. SAO QUIRINO'!J27+'0181-CS. JOAQUIM EGIDIO'!J27+'0182- CS COSTA E SILVA'!J27+'0184-CARLOS GOMES'!J27+'0185-CS. BOA ESPERANCA'!J27+'0186- CRI'!J27+'caps III - esperança'!J27</f>
        <v>0</v>
      </c>
      <c r="K27" s="5">
        <f>'066-CEVI'!K27+'069 - CAPS CRIAD'!K27+'074-CS. CENTRO'!K27+'0170-DISTRITO  LESTE'!K27+'0171-PS Centro'!K27+'0172- SAD LESTE'!K27+'0175-VISA LESTE'!K27+'0176-CS.ANTONIO COSTA-CONCEICAO'!K27+'0177-CS. SOUSAS'!K27+'0178 -CS. TAQUARAL'!K27+'0179 -CS. 31 DE MARCO'!K27+'0180-CS. SAO QUIRINO'!K27+'0181-CS. JOAQUIM EGIDIO'!K27+'0182- CS COSTA E SILVA'!K27+'0184-CARLOS GOMES'!K27+'0185-CS. BOA ESPERANCA'!K27+'0186- CRI'!K27+'caps III - esperança'!K27</f>
        <v>987.35</v>
      </c>
      <c r="L27" s="5">
        <f>'066-CEVI'!L27+'069 - CAPS CRIAD'!L27+'074-CS. CENTRO'!L27+'0170-DISTRITO  LESTE'!L27+'0171-PS Centro'!L27+'0172- SAD LESTE'!L27+'0175-VISA LESTE'!L27+'0176-CS.ANTONIO COSTA-CONCEICAO'!L27+'0177-CS. SOUSAS'!L27+'0178 -CS. TAQUARAL'!L27+'0179 -CS. 31 DE MARCO'!L27+'0180-CS. SAO QUIRINO'!L27+'0181-CS. JOAQUIM EGIDIO'!L27+'0182- CS COSTA E SILVA'!L27+'0184-CARLOS GOMES'!L27+'0185-CS. BOA ESPERANCA'!L27+'0186- CRI'!L27+'caps III - esperança'!L27</f>
        <v>159.2</v>
      </c>
      <c r="M27" s="5">
        <f>'066-CEVI'!M27+'069 - CAPS CRIAD'!M27+'074-CS. CENTRO'!M27+'0170-DISTRITO  LESTE'!M27+'0171-PS Centro'!M27+'0172- SAD LESTE'!M27+'0175-VISA LESTE'!M27+'0176-CS.ANTONIO COSTA-CONCEICAO'!M27+'0177-CS. SOUSAS'!M27+'0178 -CS. TAQUARAL'!M27+'0179 -CS. 31 DE MARCO'!M27+'0180-CS. SAO QUIRINO'!M27+'0181-CS. JOAQUIM EGIDIO'!M27+'0182- CS COSTA E SILVA'!M27+'0184-CARLOS GOMES'!M27+'0185-CS. BOA ESPERANCA'!M27+'0186- CRI'!M27+'caps III - esperança'!M27</f>
        <v>0</v>
      </c>
      <c r="N27" s="5">
        <f>'066-CEVI'!N27+'069 - CAPS CRIAD'!N27+'074-CS. CENTRO'!N27+'0170-DISTRITO  LESTE'!N27+'0171-PS Centro'!N27+'0172- SAD LESTE'!N27+'0175-VISA LESTE'!N27+'0176-CS.ANTONIO COSTA-CONCEICAO'!N27+'0177-CS. SOUSAS'!N27+'0178 -CS. TAQUARAL'!N27+'0179 -CS. 31 DE MARCO'!N27+'0180-CS. SAO QUIRINO'!N27+'0181-CS. JOAQUIM EGIDIO'!N27+'0182- CS COSTA E SILVA'!N27+'0184-CARLOS GOMES'!N27+'0185-CS. BOA ESPERANCA'!N27+'0186- CRI'!N27+'caps III - esperança'!N27</f>
        <v>0</v>
      </c>
    </row>
    <row r="28" spans="2:15" ht="12.75">
      <c r="B28" s="3" t="s">
        <v>27</v>
      </c>
      <c r="C28" s="5">
        <f>'066-CEVI'!C28+'069 - CAPS CRIAD'!C28+'074-CS. CENTRO'!C28+'0170-DISTRITO  LESTE'!C28+'0171-PS Centro'!C28+'0172- SAD LESTE'!C28+'0175-VISA LESTE'!C28+'0176-CS.ANTONIO COSTA-CONCEICAO'!C28+'0177-CS. SOUSAS'!C28+'0178 -CS. TAQUARAL'!C28+'0179 -CS. 31 DE MARCO'!C28+'0180-CS. SAO QUIRINO'!C28+'0181-CS. JOAQUIM EGIDIO'!C28+'0182- CS COSTA E SILVA'!C28+'0184-CARLOS GOMES'!C28+'0185-CS. BOA ESPERANCA'!C28+'0186- CRI'!C28+'caps III - esperança'!C28</f>
        <v>360959.39205561153</v>
      </c>
      <c r="D28" s="5">
        <f>'066-CEVI'!D28+'069 - CAPS CRIAD'!D28+'074-CS. CENTRO'!D28+'0170-DISTRITO  LESTE'!D28+'0171-PS Centro'!D28+'0172- SAD LESTE'!D28+'0175-VISA LESTE'!D28+'0176-CS.ANTONIO COSTA-CONCEICAO'!D28+'0177-CS. SOUSAS'!D28+'0178 -CS. TAQUARAL'!D28+'0179 -CS. 31 DE MARCO'!D28+'0180-CS. SAO QUIRINO'!D28+'0181-CS. JOAQUIM EGIDIO'!D28+'0182- CS COSTA E SILVA'!D28+'0184-CARLOS GOMES'!D28+'0185-CS. BOA ESPERANCA'!D28+'0186- CRI'!D28+'caps III - esperança'!D28</f>
        <v>233452.6640989178</v>
      </c>
      <c r="E28" s="5">
        <f>'066-CEVI'!E28+'069 - CAPS CRIAD'!E28+'074-CS. CENTRO'!E28+'0170-DISTRITO  LESTE'!E28+'0171-PS Centro'!E28+'0172- SAD LESTE'!E28+'0175-VISA LESTE'!E28+'0176-CS.ANTONIO COSTA-CONCEICAO'!E28+'0177-CS. SOUSAS'!E28+'0178 -CS. TAQUARAL'!E28+'0179 -CS. 31 DE MARCO'!E28+'0180-CS. SAO QUIRINO'!E28+'0181-CS. JOAQUIM EGIDIO'!E28+'0182- CS COSTA E SILVA'!E28+'0184-CARLOS GOMES'!E28+'0185-CS. BOA ESPERANCA'!E28+'0186- CRI'!E28+'caps III - esperança'!E28</f>
        <v>294492.335038502</v>
      </c>
      <c r="F28" s="5">
        <f>'066-CEVI'!F28+'069 - CAPS CRIAD'!F28+'074-CS. CENTRO'!F28+'0170-DISTRITO  LESTE'!F28+'0171-PS Centro'!F28+'0172- SAD LESTE'!F28+'0175-VISA LESTE'!F28+'0176-CS.ANTONIO COSTA-CONCEICAO'!F28+'0177-CS. SOUSAS'!F28+'0178 -CS. TAQUARAL'!F28+'0179 -CS. 31 DE MARCO'!F28+'0180-CS. SAO QUIRINO'!F28+'0181-CS. JOAQUIM EGIDIO'!F28+'0182- CS COSTA E SILVA'!F28+'0184-CARLOS GOMES'!F28+'0185-CS. BOA ESPERANCA'!F28+'0186- CRI'!F28+'caps III - esperança'!F28</f>
        <v>307219.5187623629</v>
      </c>
      <c r="G28" s="5">
        <f>'066-CEVI'!G28+'069 - CAPS CRIAD'!G28+'074-CS. CENTRO'!G28+'0170-DISTRITO  LESTE'!G28+'0171-PS Centro'!G28+'0172- SAD LESTE'!G28+'0175-VISA LESTE'!G28+'0176-CS.ANTONIO COSTA-CONCEICAO'!G28+'0177-CS. SOUSAS'!G28+'0178 -CS. TAQUARAL'!G28+'0179 -CS. 31 DE MARCO'!G28+'0180-CS. SAO QUIRINO'!G28+'0181-CS. JOAQUIM EGIDIO'!G28+'0182- CS COSTA E SILVA'!G28+'0184-CARLOS GOMES'!G28+'0185-CS. BOA ESPERANCA'!G28+'0186- CRI'!G28+'caps III - esperança'!G28</f>
        <v>285975.2114129663</v>
      </c>
      <c r="H28" s="5">
        <f>'066-CEVI'!H28+'069 - CAPS CRIAD'!H28+'074-CS. CENTRO'!H28+'0170-DISTRITO  LESTE'!H28+'0171-PS Centro'!H28+'0172- SAD LESTE'!H28+'0175-VISA LESTE'!H28+'0176-CS.ANTONIO COSTA-CONCEICAO'!H28+'0177-CS. SOUSAS'!H28+'0178 -CS. TAQUARAL'!H28+'0179 -CS. 31 DE MARCO'!H28+'0180-CS. SAO QUIRINO'!H28+'0181-CS. JOAQUIM EGIDIO'!H28+'0182- CS COSTA E SILVA'!H28+'0184-CARLOS GOMES'!H28+'0185-CS. BOA ESPERANCA'!H28+'0186- CRI'!H28+'caps III - esperança'!H28</f>
        <v>321613.70875519636</v>
      </c>
      <c r="I28" s="5">
        <f>'066-CEVI'!I28+'069 - CAPS CRIAD'!I28+'074-CS. CENTRO'!I28+'0170-DISTRITO  LESTE'!I28+'0171-PS Centro'!I28+'0172- SAD LESTE'!I28+'0175-VISA LESTE'!I28+'0176-CS.ANTONIO COSTA-CONCEICAO'!I28+'0177-CS. SOUSAS'!I28+'0178 -CS. TAQUARAL'!I28+'0179 -CS. 31 DE MARCO'!I28+'0180-CS. SAO QUIRINO'!I28+'0181-CS. JOAQUIM EGIDIO'!I28+'0182- CS COSTA E SILVA'!I28+'0184-CARLOS GOMES'!I28+'0185-CS. BOA ESPERANCA'!I28+'0186- CRI'!I28+'caps III - esperança'!I28</f>
        <v>287128.37102754624</v>
      </c>
      <c r="J28" s="5">
        <f>'066-CEVI'!J28+'069 - CAPS CRIAD'!J28+'074-CS. CENTRO'!J28+'0170-DISTRITO  LESTE'!J28+'0171-PS Centro'!J28+'0172- SAD LESTE'!J28+'0175-VISA LESTE'!J28+'0176-CS.ANTONIO COSTA-CONCEICAO'!J28+'0177-CS. SOUSAS'!J28+'0178 -CS. TAQUARAL'!J28+'0179 -CS. 31 DE MARCO'!J28+'0180-CS. SAO QUIRINO'!J28+'0181-CS. JOAQUIM EGIDIO'!J28+'0182- CS COSTA E SILVA'!J28+'0184-CARLOS GOMES'!J28+'0185-CS. BOA ESPERANCA'!J28+'0186- CRI'!J28+'caps III - esperança'!J28</f>
        <v>316452.0373070472</v>
      </c>
      <c r="K28" s="5">
        <f>'066-CEVI'!K28+'069 - CAPS CRIAD'!K28+'074-CS. CENTRO'!K28+'0170-DISTRITO  LESTE'!K28+'0171-PS Centro'!K28+'0172- SAD LESTE'!K28+'0175-VISA LESTE'!K28+'0176-CS.ANTONIO COSTA-CONCEICAO'!K28+'0177-CS. SOUSAS'!K28+'0178 -CS. TAQUARAL'!K28+'0179 -CS. 31 DE MARCO'!K28+'0180-CS. SAO QUIRINO'!K28+'0181-CS. JOAQUIM EGIDIO'!K28+'0182- CS COSTA E SILVA'!K28+'0184-CARLOS GOMES'!K28+'0185-CS. BOA ESPERANCA'!K28+'0186- CRI'!K28+'caps III - esperança'!K28</f>
        <v>374894.5466351862</v>
      </c>
      <c r="L28" s="5">
        <f>'066-CEVI'!L28+'069 - CAPS CRIAD'!L28+'074-CS. CENTRO'!L28+'0170-DISTRITO  LESTE'!L28+'0171-PS Centro'!L28+'0172- SAD LESTE'!L28+'0175-VISA LESTE'!L28+'0176-CS.ANTONIO COSTA-CONCEICAO'!L28+'0177-CS. SOUSAS'!L28+'0178 -CS. TAQUARAL'!L28+'0179 -CS. 31 DE MARCO'!L28+'0180-CS. SAO QUIRINO'!L28+'0181-CS. JOAQUIM EGIDIO'!L28+'0182- CS COSTA E SILVA'!L28+'0184-CARLOS GOMES'!L28+'0185-CS. BOA ESPERANCA'!L28+'0186- CRI'!L28+'caps III - esperança'!L28</f>
        <v>269788.77824137994</v>
      </c>
      <c r="M28" s="5">
        <f>'066-CEVI'!M28+'069 - CAPS CRIAD'!M28+'074-CS. CENTRO'!M28+'0170-DISTRITO  LESTE'!M28+'0171-PS Centro'!M28+'0172- SAD LESTE'!M28+'0175-VISA LESTE'!M28+'0176-CS.ANTONIO COSTA-CONCEICAO'!M28+'0177-CS. SOUSAS'!M28+'0178 -CS. TAQUARAL'!M28+'0179 -CS. 31 DE MARCO'!M28+'0180-CS. SAO QUIRINO'!M28+'0181-CS. JOAQUIM EGIDIO'!M28+'0182- CS COSTA E SILVA'!M28+'0184-CARLOS GOMES'!M28+'0185-CS. BOA ESPERANCA'!M28+'0186- CRI'!M28+'caps III - esperança'!M28</f>
        <v>309286.8204799749</v>
      </c>
      <c r="N28" s="5">
        <f>'066-CEVI'!N28+'069 - CAPS CRIAD'!N28+'074-CS. CENTRO'!N28+'0170-DISTRITO  LESTE'!N28+'0171-PS Centro'!N28+'0172- SAD LESTE'!N28+'0175-VISA LESTE'!N28+'0176-CS.ANTONIO COSTA-CONCEICAO'!N28+'0177-CS. SOUSAS'!N28+'0178 -CS. TAQUARAL'!N28+'0179 -CS. 31 DE MARCO'!N28+'0180-CS. SAO QUIRINO'!N28+'0181-CS. JOAQUIM EGIDIO'!N28+'0182- CS COSTA E SILVA'!N28+'0184-CARLOS GOMES'!N28+'0185-CS. BOA ESPERANCA'!N28+'0186- CRI'!N28+'caps III - esperança'!N28</f>
        <v>199837.06210886332</v>
      </c>
      <c r="O28" s="12"/>
    </row>
    <row r="29" spans="2:14" ht="12.75">
      <c r="B29" s="3" t="s">
        <v>28</v>
      </c>
      <c r="C29" s="5">
        <f>'066-CEVI'!C29+'069 - CAPS CRIAD'!C29+'074-CS. CENTRO'!C29+'0170-DISTRITO  LESTE'!C29+'0171-PS Centro'!C29+'0172- SAD LESTE'!C29+'0175-VISA LESTE'!C29+'0176-CS.ANTONIO COSTA-CONCEICAO'!C29+'0177-CS. SOUSAS'!C29+'0178 -CS. TAQUARAL'!C29+'0179 -CS. 31 DE MARCO'!C29+'0180-CS. SAO QUIRINO'!C29+'0181-CS. JOAQUIM EGIDIO'!C29+'0182- CS COSTA E SILVA'!C29+'0184-CARLOS GOMES'!C29+'0185-CS. BOA ESPERANCA'!C29+'0186- CRI'!C29+'caps III - esperança'!C29</f>
        <v>0</v>
      </c>
      <c r="D29" s="5">
        <f>'066-CEVI'!D29+'069 - CAPS CRIAD'!D29+'074-CS. CENTRO'!D29+'0170-DISTRITO  LESTE'!D29+'0171-PS Centro'!D29+'0172- SAD LESTE'!D29+'0175-VISA LESTE'!D29+'0176-CS.ANTONIO COSTA-CONCEICAO'!D29+'0177-CS. SOUSAS'!D29+'0178 -CS. TAQUARAL'!D29+'0179 -CS. 31 DE MARCO'!D29+'0180-CS. SAO QUIRINO'!D29+'0181-CS. JOAQUIM EGIDIO'!D29+'0182- CS COSTA E SILVA'!D29+'0184-CARLOS GOMES'!D29+'0185-CS. BOA ESPERANCA'!D29+'0186- CRI'!D29+'caps III - esperança'!D29</f>
        <v>0</v>
      </c>
      <c r="E29" s="5">
        <f>'066-CEVI'!E29+'069 - CAPS CRIAD'!E29+'074-CS. CENTRO'!E29+'0170-DISTRITO  LESTE'!E29+'0171-PS Centro'!E29+'0172- SAD LESTE'!E29+'0175-VISA LESTE'!E29+'0176-CS.ANTONIO COSTA-CONCEICAO'!E29+'0177-CS. SOUSAS'!E29+'0178 -CS. TAQUARAL'!E29+'0179 -CS. 31 DE MARCO'!E29+'0180-CS. SAO QUIRINO'!E29+'0181-CS. JOAQUIM EGIDIO'!E29+'0182- CS COSTA E SILVA'!E29+'0184-CARLOS GOMES'!E29+'0185-CS. BOA ESPERANCA'!E29+'0186- CRI'!E29+'caps III - esperança'!E29</f>
        <v>0</v>
      </c>
      <c r="F29" s="5">
        <f>'066-CEVI'!F29+'069 - CAPS CRIAD'!F29+'074-CS. CENTRO'!F29+'0170-DISTRITO  LESTE'!F29+'0171-PS Centro'!F29+'0172- SAD LESTE'!F29+'0175-VISA LESTE'!F29+'0176-CS.ANTONIO COSTA-CONCEICAO'!F29+'0177-CS. SOUSAS'!F29+'0178 -CS. TAQUARAL'!F29+'0179 -CS. 31 DE MARCO'!F29+'0180-CS. SAO QUIRINO'!F29+'0181-CS. JOAQUIM EGIDIO'!F29+'0182- CS COSTA E SILVA'!F29+'0184-CARLOS GOMES'!F29+'0185-CS. BOA ESPERANCA'!F29+'0186- CRI'!F29+'caps III - esperança'!F29</f>
        <v>0</v>
      </c>
      <c r="G29" s="5">
        <f>'066-CEVI'!G29+'069 - CAPS CRIAD'!G29+'074-CS. CENTRO'!G29+'0170-DISTRITO  LESTE'!G29+'0171-PS Centro'!G29+'0172- SAD LESTE'!G29+'0175-VISA LESTE'!G29+'0176-CS.ANTONIO COSTA-CONCEICAO'!G29+'0177-CS. SOUSAS'!G29+'0178 -CS. TAQUARAL'!G29+'0179 -CS. 31 DE MARCO'!G29+'0180-CS. SAO QUIRINO'!G29+'0181-CS. JOAQUIM EGIDIO'!G29+'0182- CS COSTA E SILVA'!G29+'0184-CARLOS GOMES'!G29+'0185-CS. BOA ESPERANCA'!G29+'0186- CRI'!G29+'caps III - esperança'!G29</f>
        <v>0</v>
      </c>
      <c r="H29" s="5">
        <f>'066-CEVI'!H29+'069 - CAPS CRIAD'!H29+'074-CS. CENTRO'!H29+'0170-DISTRITO  LESTE'!H29+'0171-PS Centro'!H29+'0172- SAD LESTE'!H29+'0175-VISA LESTE'!H29+'0176-CS.ANTONIO COSTA-CONCEICAO'!H29+'0177-CS. SOUSAS'!H29+'0178 -CS. TAQUARAL'!H29+'0179 -CS. 31 DE MARCO'!H29+'0180-CS. SAO QUIRINO'!H29+'0181-CS. JOAQUIM EGIDIO'!H29+'0182- CS COSTA E SILVA'!H29+'0184-CARLOS GOMES'!H29+'0185-CS. BOA ESPERANCA'!H29+'0186- CRI'!H29+'caps III - esperança'!H29</f>
        <v>0</v>
      </c>
      <c r="I29" s="5">
        <f>'066-CEVI'!I29+'069 - CAPS CRIAD'!I29+'074-CS. CENTRO'!I29+'0170-DISTRITO  LESTE'!I29+'0171-PS Centro'!I29+'0172- SAD LESTE'!I29+'0175-VISA LESTE'!I29+'0176-CS.ANTONIO COSTA-CONCEICAO'!I29+'0177-CS. SOUSAS'!I29+'0178 -CS. TAQUARAL'!I29+'0179 -CS. 31 DE MARCO'!I29+'0180-CS. SAO QUIRINO'!I29+'0181-CS. JOAQUIM EGIDIO'!I29+'0182- CS COSTA E SILVA'!I29+'0184-CARLOS GOMES'!I29+'0185-CS. BOA ESPERANCA'!I29+'0186- CRI'!I29+'caps III - esperança'!I29</f>
        <v>0</v>
      </c>
      <c r="J29" s="5">
        <f>'066-CEVI'!J29+'069 - CAPS CRIAD'!J29+'074-CS. CENTRO'!J29+'0170-DISTRITO  LESTE'!J29+'0171-PS Centro'!J29+'0172- SAD LESTE'!J29+'0175-VISA LESTE'!J29+'0176-CS.ANTONIO COSTA-CONCEICAO'!J29+'0177-CS. SOUSAS'!J29+'0178 -CS. TAQUARAL'!J29+'0179 -CS. 31 DE MARCO'!J29+'0180-CS. SAO QUIRINO'!J29+'0181-CS. JOAQUIM EGIDIO'!J29+'0182- CS COSTA E SILVA'!J29+'0184-CARLOS GOMES'!J29+'0185-CS. BOA ESPERANCA'!J29+'0186- CRI'!J29+'caps III - esperança'!J29</f>
        <v>0</v>
      </c>
      <c r="K29" s="5">
        <f>'066-CEVI'!K29+'069 - CAPS CRIAD'!K29+'074-CS. CENTRO'!K29+'0170-DISTRITO  LESTE'!K29+'0171-PS Centro'!K29+'0172- SAD LESTE'!K29+'0175-VISA LESTE'!K29+'0176-CS.ANTONIO COSTA-CONCEICAO'!K29+'0177-CS. SOUSAS'!K29+'0178 -CS. TAQUARAL'!K29+'0179 -CS. 31 DE MARCO'!K29+'0180-CS. SAO QUIRINO'!K29+'0181-CS. JOAQUIM EGIDIO'!K29+'0182- CS COSTA E SILVA'!K29+'0184-CARLOS GOMES'!K29+'0185-CS. BOA ESPERANCA'!K29+'0186- CRI'!K29+'caps III - esperança'!K29</f>
        <v>0</v>
      </c>
      <c r="L29" s="5">
        <f>'066-CEVI'!L29+'069 - CAPS CRIAD'!L29+'074-CS. CENTRO'!L29+'0170-DISTRITO  LESTE'!L29+'0171-PS Centro'!L29+'0172- SAD LESTE'!L29+'0175-VISA LESTE'!L29+'0176-CS.ANTONIO COSTA-CONCEICAO'!L29+'0177-CS. SOUSAS'!L29+'0178 -CS. TAQUARAL'!L29+'0179 -CS. 31 DE MARCO'!L29+'0180-CS. SAO QUIRINO'!L29+'0181-CS. JOAQUIM EGIDIO'!L29+'0182- CS COSTA E SILVA'!L29+'0184-CARLOS GOMES'!L29+'0185-CS. BOA ESPERANCA'!L29+'0186- CRI'!L29+'caps III - esperança'!L29</f>
        <v>0</v>
      </c>
      <c r="M29" s="5">
        <f>'066-CEVI'!M29+'069 - CAPS CRIAD'!M29+'074-CS. CENTRO'!M29+'0170-DISTRITO  LESTE'!M29+'0171-PS Centro'!M29+'0172- SAD LESTE'!M29+'0175-VISA LESTE'!M29+'0176-CS.ANTONIO COSTA-CONCEICAO'!M29+'0177-CS. SOUSAS'!M29+'0178 -CS. TAQUARAL'!M29+'0179 -CS. 31 DE MARCO'!M29+'0180-CS. SAO QUIRINO'!M29+'0181-CS. JOAQUIM EGIDIO'!M29+'0182- CS COSTA E SILVA'!M29+'0184-CARLOS GOMES'!M29+'0185-CS. BOA ESPERANCA'!M29+'0186- CRI'!M29+'caps III - esperança'!M29</f>
        <v>0</v>
      </c>
      <c r="N29" s="5">
        <f>'066-CEVI'!N29+'069 - CAPS CRIAD'!N29+'074-CS. CENTRO'!N29+'0170-DISTRITO  LESTE'!N29+'0171-PS Centro'!N29+'0172- SAD LESTE'!N29+'0175-VISA LESTE'!N29+'0176-CS.ANTONIO COSTA-CONCEICAO'!N29+'0177-CS. SOUSAS'!N29+'0178 -CS. TAQUARAL'!N29+'0179 -CS. 31 DE MARCO'!N29+'0180-CS. SAO QUIRINO'!N29+'0181-CS. JOAQUIM EGIDIO'!N29+'0182- CS COSTA E SILVA'!N29+'0184-CARLOS GOMES'!N29+'0185-CS. BOA ESPERANCA'!N29+'0186- CRI'!N29+'caps III - esperança'!N29</f>
        <v>0</v>
      </c>
    </row>
    <row r="30" spans="2:14" ht="12.75">
      <c r="B30" s="3" t="s">
        <v>29</v>
      </c>
      <c r="C30" s="5">
        <f>'066-CEVI'!C30+'069 - CAPS CRIAD'!C30+'074-CS. CENTRO'!C30+'0170-DISTRITO  LESTE'!C30+'0171-PS Centro'!C30+'0172- SAD LESTE'!C30+'0175-VISA LESTE'!C30+'0176-CS.ANTONIO COSTA-CONCEICAO'!C30+'0177-CS. SOUSAS'!C30+'0178 -CS. TAQUARAL'!C30+'0179 -CS. 31 DE MARCO'!C30+'0180-CS. SAO QUIRINO'!C30+'0181-CS. JOAQUIM EGIDIO'!C30+'0182- CS COSTA E SILVA'!C30+'0184-CARLOS GOMES'!C30+'0185-CS. BOA ESPERANCA'!C30+'0186- CRI'!C30+'caps III - esperança'!C30</f>
        <v>0</v>
      </c>
      <c r="D30" s="5">
        <f>'066-CEVI'!D30+'069 - CAPS CRIAD'!D30+'074-CS. CENTRO'!D30+'0170-DISTRITO  LESTE'!D30+'0171-PS Centro'!D30+'0172- SAD LESTE'!D30+'0175-VISA LESTE'!D30+'0176-CS.ANTONIO COSTA-CONCEICAO'!D30+'0177-CS. SOUSAS'!D30+'0178 -CS. TAQUARAL'!D30+'0179 -CS. 31 DE MARCO'!D30+'0180-CS. SAO QUIRINO'!D30+'0181-CS. JOAQUIM EGIDIO'!D30+'0182- CS COSTA E SILVA'!D30+'0184-CARLOS GOMES'!D30+'0185-CS. BOA ESPERANCA'!D30+'0186- CRI'!D30+'caps III - esperança'!D30</f>
        <v>0</v>
      </c>
      <c r="E30" s="5">
        <f>'066-CEVI'!E30+'069 - CAPS CRIAD'!E30+'074-CS. CENTRO'!E30+'0170-DISTRITO  LESTE'!E30+'0171-PS Centro'!E30+'0172- SAD LESTE'!E30+'0175-VISA LESTE'!E30+'0176-CS.ANTONIO COSTA-CONCEICAO'!E30+'0177-CS. SOUSAS'!E30+'0178 -CS. TAQUARAL'!E30+'0179 -CS. 31 DE MARCO'!E30+'0180-CS. SAO QUIRINO'!E30+'0181-CS. JOAQUIM EGIDIO'!E30+'0182- CS COSTA E SILVA'!E30+'0184-CARLOS GOMES'!E30+'0185-CS. BOA ESPERANCA'!E30+'0186- CRI'!E30+'caps III - esperança'!E30</f>
        <v>0</v>
      </c>
      <c r="F30" s="5">
        <f>'066-CEVI'!F30+'069 - CAPS CRIAD'!F30+'074-CS. CENTRO'!F30+'0170-DISTRITO  LESTE'!F30+'0171-PS Centro'!F30+'0172- SAD LESTE'!F30+'0175-VISA LESTE'!F30+'0176-CS.ANTONIO COSTA-CONCEICAO'!F30+'0177-CS. SOUSAS'!F30+'0178 -CS. TAQUARAL'!F30+'0179 -CS. 31 DE MARCO'!F30+'0180-CS. SAO QUIRINO'!F30+'0181-CS. JOAQUIM EGIDIO'!F30+'0182- CS COSTA E SILVA'!F30+'0184-CARLOS GOMES'!F30+'0185-CS. BOA ESPERANCA'!F30+'0186- CRI'!F30+'caps III - esperança'!F30</f>
        <v>0</v>
      </c>
      <c r="G30" s="5">
        <f>'066-CEVI'!G30+'069 - CAPS CRIAD'!G30+'074-CS. CENTRO'!G30+'0170-DISTRITO  LESTE'!G30+'0171-PS Centro'!G30+'0172- SAD LESTE'!G30+'0175-VISA LESTE'!G30+'0176-CS.ANTONIO COSTA-CONCEICAO'!G30+'0177-CS. SOUSAS'!G30+'0178 -CS. TAQUARAL'!G30+'0179 -CS. 31 DE MARCO'!G30+'0180-CS. SAO QUIRINO'!G30+'0181-CS. JOAQUIM EGIDIO'!G30+'0182- CS COSTA E SILVA'!G30+'0184-CARLOS GOMES'!G30+'0185-CS. BOA ESPERANCA'!G30+'0186- CRI'!G30+'caps III - esperança'!G30</f>
        <v>0</v>
      </c>
      <c r="H30" s="5">
        <f>'066-CEVI'!H30+'069 - CAPS CRIAD'!H30+'074-CS. CENTRO'!H30+'0170-DISTRITO  LESTE'!H30+'0171-PS Centro'!H30+'0172- SAD LESTE'!H30+'0175-VISA LESTE'!H30+'0176-CS.ANTONIO COSTA-CONCEICAO'!H30+'0177-CS. SOUSAS'!H30+'0178 -CS. TAQUARAL'!H30+'0179 -CS. 31 DE MARCO'!H30+'0180-CS. SAO QUIRINO'!H30+'0181-CS. JOAQUIM EGIDIO'!H30+'0182- CS COSTA E SILVA'!H30+'0184-CARLOS GOMES'!H30+'0185-CS. BOA ESPERANCA'!H30+'0186- CRI'!H30+'caps III - esperança'!H30</f>
        <v>0</v>
      </c>
      <c r="I30" s="5">
        <f>'066-CEVI'!I30+'069 - CAPS CRIAD'!I30+'074-CS. CENTRO'!I30+'0170-DISTRITO  LESTE'!I30+'0171-PS Centro'!I30+'0172- SAD LESTE'!I30+'0175-VISA LESTE'!I30+'0176-CS.ANTONIO COSTA-CONCEICAO'!I30+'0177-CS. SOUSAS'!I30+'0178 -CS. TAQUARAL'!I30+'0179 -CS. 31 DE MARCO'!I30+'0180-CS. SAO QUIRINO'!I30+'0181-CS. JOAQUIM EGIDIO'!I30+'0182- CS COSTA E SILVA'!I30+'0184-CARLOS GOMES'!I30+'0185-CS. BOA ESPERANCA'!I30+'0186- CRI'!I30+'caps III - esperança'!I30</f>
        <v>0</v>
      </c>
      <c r="J30" s="5">
        <f>'066-CEVI'!J30+'069 - CAPS CRIAD'!J30+'074-CS. CENTRO'!J30+'0170-DISTRITO  LESTE'!J30+'0171-PS Centro'!J30+'0172- SAD LESTE'!J30+'0175-VISA LESTE'!J30+'0176-CS.ANTONIO COSTA-CONCEICAO'!J30+'0177-CS. SOUSAS'!J30+'0178 -CS. TAQUARAL'!J30+'0179 -CS. 31 DE MARCO'!J30+'0180-CS. SAO QUIRINO'!J30+'0181-CS. JOAQUIM EGIDIO'!J30+'0182- CS COSTA E SILVA'!J30+'0184-CARLOS GOMES'!J30+'0185-CS. BOA ESPERANCA'!J30+'0186- CRI'!J30+'caps III - esperança'!J30</f>
        <v>0</v>
      </c>
      <c r="K30" s="5">
        <f>'066-CEVI'!K30+'069 - CAPS CRIAD'!K30+'074-CS. CENTRO'!K30+'0170-DISTRITO  LESTE'!K30+'0171-PS Centro'!K30+'0172- SAD LESTE'!K30+'0175-VISA LESTE'!K30+'0176-CS.ANTONIO COSTA-CONCEICAO'!K30+'0177-CS. SOUSAS'!K30+'0178 -CS. TAQUARAL'!K30+'0179 -CS. 31 DE MARCO'!K30+'0180-CS. SAO QUIRINO'!K30+'0181-CS. JOAQUIM EGIDIO'!K30+'0182- CS COSTA E SILVA'!K30+'0184-CARLOS GOMES'!K30+'0185-CS. BOA ESPERANCA'!K30+'0186- CRI'!K30+'caps III - esperança'!K30</f>
        <v>0</v>
      </c>
      <c r="L30" s="5">
        <f>'066-CEVI'!L30+'069 - CAPS CRIAD'!L30+'074-CS. CENTRO'!L30+'0170-DISTRITO  LESTE'!L30+'0171-PS Centro'!L30+'0172- SAD LESTE'!L30+'0175-VISA LESTE'!L30+'0176-CS.ANTONIO COSTA-CONCEICAO'!L30+'0177-CS. SOUSAS'!L30+'0178 -CS. TAQUARAL'!L30+'0179 -CS. 31 DE MARCO'!L30+'0180-CS. SAO QUIRINO'!L30+'0181-CS. JOAQUIM EGIDIO'!L30+'0182- CS COSTA E SILVA'!L30+'0184-CARLOS GOMES'!L30+'0185-CS. BOA ESPERANCA'!L30+'0186- CRI'!L30+'caps III - esperança'!L30</f>
        <v>0</v>
      </c>
      <c r="M30" s="5">
        <f>'066-CEVI'!M30+'069 - CAPS CRIAD'!M30+'074-CS. CENTRO'!M30+'0170-DISTRITO  LESTE'!M30+'0171-PS Centro'!M30+'0172- SAD LESTE'!M30+'0175-VISA LESTE'!M30+'0176-CS.ANTONIO COSTA-CONCEICAO'!M30+'0177-CS. SOUSAS'!M30+'0178 -CS. TAQUARAL'!M30+'0179 -CS. 31 DE MARCO'!M30+'0180-CS. SAO QUIRINO'!M30+'0181-CS. JOAQUIM EGIDIO'!M30+'0182- CS COSTA E SILVA'!M30+'0184-CARLOS GOMES'!M30+'0185-CS. BOA ESPERANCA'!M30+'0186- CRI'!M30+'caps III - esperança'!M30</f>
        <v>0</v>
      </c>
      <c r="N30" s="5">
        <f>'066-CEVI'!N30+'069 - CAPS CRIAD'!N30+'074-CS. CENTRO'!N30+'0170-DISTRITO  LESTE'!N30+'0171-PS Centro'!N30+'0172- SAD LESTE'!N30+'0175-VISA LESTE'!N30+'0176-CS.ANTONIO COSTA-CONCEICAO'!N30+'0177-CS. SOUSAS'!N30+'0178 -CS. TAQUARAL'!N30+'0179 -CS. 31 DE MARCO'!N30+'0180-CS. SAO QUIRINO'!N30+'0181-CS. JOAQUIM EGIDIO'!N30+'0182- CS COSTA E SILVA'!N30+'0184-CARLOS GOMES'!N30+'0185-CS. BOA ESPERANCA'!N30+'0186- CRI'!N30+'caps III - esperança'!N30</f>
        <v>0</v>
      </c>
    </row>
    <row r="31" spans="2:14" ht="12.75">
      <c r="B31" s="3" t="s">
        <v>30</v>
      </c>
      <c r="C31" s="5">
        <f>'066-CEVI'!C31+'069 - CAPS CRIAD'!C31+'074-CS. CENTRO'!C31+'0170-DISTRITO  LESTE'!C31+'0171-PS Centro'!C31+'0172- SAD LESTE'!C31+'0175-VISA LESTE'!C31+'0176-CS.ANTONIO COSTA-CONCEICAO'!C31+'0177-CS. SOUSAS'!C31+'0178 -CS. TAQUARAL'!C31+'0179 -CS. 31 DE MARCO'!C31+'0180-CS. SAO QUIRINO'!C31+'0181-CS. JOAQUIM EGIDIO'!C31+'0182- CS COSTA E SILVA'!C31+'0184-CARLOS GOMES'!C31+'0185-CS. BOA ESPERANCA'!C31+'0186- CRI'!C31+'caps III - esperança'!C31</f>
        <v>0</v>
      </c>
      <c r="D31" s="5">
        <f>'066-CEVI'!D31+'069 - CAPS CRIAD'!D31+'074-CS. CENTRO'!D31+'0170-DISTRITO  LESTE'!D31+'0171-PS Centro'!D31+'0172- SAD LESTE'!D31+'0175-VISA LESTE'!D31+'0176-CS.ANTONIO COSTA-CONCEICAO'!D31+'0177-CS. SOUSAS'!D31+'0178 -CS. TAQUARAL'!D31+'0179 -CS. 31 DE MARCO'!D31+'0180-CS. SAO QUIRINO'!D31+'0181-CS. JOAQUIM EGIDIO'!D31+'0182- CS COSTA E SILVA'!D31+'0184-CARLOS GOMES'!D31+'0185-CS. BOA ESPERANCA'!D31+'0186- CRI'!D31+'caps III - esperança'!D31</f>
        <v>0</v>
      </c>
      <c r="E31" s="5">
        <f>'066-CEVI'!E31+'069 - CAPS CRIAD'!E31+'074-CS. CENTRO'!E31+'0170-DISTRITO  LESTE'!E31+'0171-PS Centro'!E31+'0172- SAD LESTE'!E31+'0175-VISA LESTE'!E31+'0176-CS.ANTONIO COSTA-CONCEICAO'!E31+'0177-CS. SOUSAS'!E31+'0178 -CS. TAQUARAL'!E31+'0179 -CS. 31 DE MARCO'!E31+'0180-CS. SAO QUIRINO'!E31+'0181-CS. JOAQUIM EGIDIO'!E31+'0182- CS COSTA E SILVA'!E31+'0184-CARLOS GOMES'!E31+'0185-CS. BOA ESPERANCA'!E31+'0186- CRI'!E31+'caps III - esperança'!E31</f>
        <v>0</v>
      </c>
      <c r="F31" s="5">
        <f>'066-CEVI'!F31+'069 - CAPS CRIAD'!F31+'074-CS. CENTRO'!F31+'0170-DISTRITO  LESTE'!F31+'0171-PS Centro'!F31+'0172- SAD LESTE'!F31+'0175-VISA LESTE'!F31+'0176-CS.ANTONIO COSTA-CONCEICAO'!F31+'0177-CS. SOUSAS'!F31+'0178 -CS. TAQUARAL'!F31+'0179 -CS. 31 DE MARCO'!F31+'0180-CS. SAO QUIRINO'!F31+'0181-CS. JOAQUIM EGIDIO'!F31+'0182- CS COSTA E SILVA'!F31+'0184-CARLOS GOMES'!F31+'0185-CS. BOA ESPERANCA'!F31+'0186- CRI'!F31+'caps III - esperança'!F31</f>
        <v>0</v>
      </c>
      <c r="G31" s="5">
        <f>'066-CEVI'!G31+'069 - CAPS CRIAD'!G31+'074-CS. CENTRO'!G31+'0170-DISTRITO  LESTE'!G31+'0171-PS Centro'!G31+'0172- SAD LESTE'!G31+'0175-VISA LESTE'!G31+'0176-CS.ANTONIO COSTA-CONCEICAO'!G31+'0177-CS. SOUSAS'!G31+'0178 -CS. TAQUARAL'!G31+'0179 -CS. 31 DE MARCO'!G31+'0180-CS. SAO QUIRINO'!G31+'0181-CS. JOAQUIM EGIDIO'!G31+'0182- CS COSTA E SILVA'!G31+'0184-CARLOS GOMES'!G31+'0185-CS. BOA ESPERANCA'!G31+'0186- CRI'!G31+'caps III - esperança'!G31</f>
        <v>0</v>
      </c>
      <c r="H31" s="5">
        <f>'066-CEVI'!H31+'069 - CAPS CRIAD'!H31+'074-CS. CENTRO'!H31+'0170-DISTRITO  LESTE'!H31+'0171-PS Centro'!H31+'0172- SAD LESTE'!H31+'0175-VISA LESTE'!H31+'0176-CS.ANTONIO COSTA-CONCEICAO'!H31+'0177-CS. SOUSAS'!H31+'0178 -CS. TAQUARAL'!H31+'0179 -CS. 31 DE MARCO'!H31+'0180-CS. SAO QUIRINO'!H31+'0181-CS. JOAQUIM EGIDIO'!H31+'0182- CS COSTA E SILVA'!H31+'0184-CARLOS GOMES'!H31+'0185-CS. BOA ESPERANCA'!H31+'0186- CRI'!H31+'caps III - esperança'!H31</f>
        <v>0</v>
      </c>
      <c r="I31" s="5">
        <f>'066-CEVI'!I31+'069 - CAPS CRIAD'!I31+'074-CS. CENTRO'!I31+'0170-DISTRITO  LESTE'!I31+'0171-PS Centro'!I31+'0172- SAD LESTE'!I31+'0175-VISA LESTE'!I31+'0176-CS.ANTONIO COSTA-CONCEICAO'!I31+'0177-CS. SOUSAS'!I31+'0178 -CS. TAQUARAL'!I31+'0179 -CS. 31 DE MARCO'!I31+'0180-CS. SAO QUIRINO'!I31+'0181-CS. JOAQUIM EGIDIO'!I31+'0182- CS COSTA E SILVA'!I31+'0184-CARLOS GOMES'!I31+'0185-CS. BOA ESPERANCA'!I31+'0186- CRI'!I31+'caps III - esperança'!I31</f>
        <v>0</v>
      </c>
      <c r="J31" s="5">
        <f>'066-CEVI'!J31+'069 - CAPS CRIAD'!J31+'074-CS. CENTRO'!J31+'0170-DISTRITO  LESTE'!J31+'0171-PS Centro'!J31+'0172- SAD LESTE'!J31+'0175-VISA LESTE'!J31+'0176-CS.ANTONIO COSTA-CONCEICAO'!J31+'0177-CS. SOUSAS'!J31+'0178 -CS. TAQUARAL'!J31+'0179 -CS. 31 DE MARCO'!J31+'0180-CS. SAO QUIRINO'!J31+'0181-CS. JOAQUIM EGIDIO'!J31+'0182- CS COSTA E SILVA'!J31+'0184-CARLOS GOMES'!J31+'0185-CS. BOA ESPERANCA'!J31+'0186- CRI'!J31+'caps III - esperança'!J31</f>
        <v>0</v>
      </c>
      <c r="K31" s="5">
        <f>'066-CEVI'!K31+'069 - CAPS CRIAD'!K31+'074-CS. CENTRO'!K31+'0170-DISTRITO  LESTE'!K31+'0171-PS Centro'!K31+'0172- SAD LESTE'!K31+'0175-VISA LESTE'!K31+'0176-CS.ANTONIO COSTA-CONCEICAO'!K31+'0177-CS. SOUSAS'!K31+'0178 -CS. TAQUARAL'!K31+'0179 -CS. 31 DE MARCO'!K31+'0180-CS. SAO QUIRINO'!K31+'0181-CS. JOAQUIM EGIDIO'!K31+'0182- CS COSTA E SILVA'!K31+'0184-CARLOS GOMES'!K31+'0185-CS. BOA ESPERANCA'!K31+'0186- CRI'!K31+'caps III - esperança'!K31</f>
        <v>0</v>
      </c>
      <c r="L31" s="5">
        <f>'066-CEVI'!L31+'069 - CAPS CRIAD'!L31+'074-CS. CENTRO'!L31+'0170-DISTRITO  LESTE'!L31+'0171-PS Centro'!L31+'0172- SAD LESTE'!L31+'0175-VISA LESTE'!L31+'0176-CS.ANTONIO COSTA-CONCEICAO'!L31+'0177-CS. SOUSAS'!L31+'0178 -CS. TAQUARAL'!L31+'0179 -CS. 31 DE MARCO'!L31+'0180-CS. SAO QUIRINO'!L31+'0181-CS. JOAQUIM EGIDIO'!L31+'0182- CS COSTA E SILVA'!L31+'0184-CARLOS GOMES'!L31+'0185-CS. BOA ESPERANCA'!L31+'0186- CRI'!L31+'caps III - esperança'!L31</f>
        <v>0</v>
      </c>
      <c r="M31" s="5">
        <f>'066-CEVI'!M31+'069 - CAPS CRIAD'!M31+'074-CS. CENTRO'!M31+'0170-DISTRITO  LESTE'!M31+'0171-PS Centro'!M31+'0172- SAD LESTE'!M31+'0175-VISA LESTE'!M31+'0176-CS.ANTONIO COSTA-CONCEICAO'!M31+'0177-CS. SOUSAS'!M31+'0178 -CS. TAQUARAL'!M31+'0179 -CS. 31 DE MARCO'!M31+'0180-CS. SAO QUIRINO'!M31+'0181-CS. JOAQUIM EGIDIO'!M31+'0182- CS COSTA E SILVA'!M31+'0184-CARLOS GOMES'!M31+'0185-CS. BOA ESPERANCA'!M31+'0186- CRI'!M31+'caps III - esperança'!M31</f>
        <v>0</v>
      </c>
      <c r="N31" s="5">
        <f>'066-CEVI'!N31+'069 - CAPS CRIAD'!N31+'074-CS. CENTRO'!N31+'0170-DISTRITO  LESTE'!N31+'0171-PS Centro'!N31+'0172- SAD LESTE'!N31+'0175-VISA LESTE'!N31+'0176-CS.ANTONIO COSTA-CONCEICAO'!N31+'0177-CS. SOUSAS'!N31+'0178 -CS. TAQUARAL'!N31+'0179 -CS. 31 DE MARCO'!N31+'0180-CS. SAO QUIRINO'!N31+'0181-CS. JOAQUIM EGIDIO'!N31+'0182- CS COSTA E SILVA'!N31+'0184-CARLOS GOMES'!N31+'0185-CS. BOA ESPERANCA'!N31+'0186- CRI'!N31+'caps III - esperança'!N31</f>
        <v>0</v>
      </c>
    </row>
    <row r="32" spans="2:14" ht="12.75">
      <c r="B32" s="3" t="s">
        <v>31</v>
      </c>
      <c r="C32" s="5">
        <f>'066-CEVI'!C32+'069 - CAPS CRIAD'!C32+'074-CS. CENTRO'!C32+'0170-DISTRITO  LESTE'!C32+'0171-PS Centro'!C32+'0172- SAD LESTE'!C32+'0175-VISA LESTE'!C32+'0176-CS.ANTONIO COSTA-CONCEICAO'!C32+'0177-CS. SOUSAS'!C32+'0178 -CS. TAQUARAL'!C32+'0179 -CS. 31 DE MARCO'!C32+'0180-CS. SAO QUIRINO'!C32+'0181-CS. JOAQUIM EGIDIO'!C32+'0182- CS COSTA E SILVA'!C32+'0184-CARLOS GOMES'!C32+'0185-CS. BOA ESPERANCA'!C32+'0186- CRI'!C32+'caps III - esperança'!C32</f>
        <v>1190.5</v>
      </c>
      <c r="D32" s="5">
        <f>'066-CEVI'!D32+'069 - CAPS CRIAD'!D32+'074-CS. CENTRO'!D32+'0170-DISTRITO  LESTE'!D32+'0171-PS Centro'!D32+'0172- SAD LESTE'!D32+'0175-VISA LESTE'!D32+'0176-CS.ANTONIO COSTA-CONCEICAO'!D32+'0177-CS. SOUSAS'!D32+'0178 -CS. TAQUARAL'!D32+'0179 -CS. 31 DE MARCO'!D32+'0180-CS. SAO QUIRINO'!D32+'0181-CS. JOAQUIM EGIDIO'!D32+'0182- CS COSTA E SILVA'!D32+'0184-CARLOS GOMES'!D32+'0185-CS. BOA ESPERANCA'!D32+'0186- CRI'!D32+'caps III - esperança'!D32</f>
        <v>378.3006128133</v>
      </c>
      <c r="E32" s="5">
        <f>'066-CEVI'!E32+'069 - CAPS CRIAD'!E32+'074-CS. CENTRO'!E32+'0170-DISTRITO  LESTE'!E32+'0171-PS Centro'!E32+'0172- SAD LESTE'!E32+'0175-VISA LESTE'!E32+'0176-CS.ANTONIO COSTA-CONCEICAO'!E32+'0177-CS. SOUSAS'!E32+'0178 -CS. TAQUARAL'!E32+'0179 -CS. 31 DE MARCO'!E32+'0180-CS. SAO QUIRINO'!E32+'0181-CS. JOAQUIM EGIDIO'!E32+'0182- CS COSTA E SILVA'!E32+'0184-CARLOS GOMES'!E32+'0185-CS. BOA ESPERANCA'!E32+'0186- CRI'!E32+'caps III - esperança'!E32</f>
        <v>310.4621184609</v>
      </c>
      <c r="F32" s="5">
        <f>'066-CEVI'!F32+'069 - CAPS CRIAD'!F32+'074-CS. CENTRO'!F32+'0170-DISTRITO  LESTE'!F32+'0171-PS Centro'!F32+'0172- SAD LESTE'!F32+'0175-VISA LESTE'!F32+'0176-CS.ANTONIO COSTA-CONCEICAO'!F32+'0177-CS. SOUSAS'!F32+'0178 -CS. TAQUARAL'!F32+'0179 -CS. 31 DE MARCO'!F32+'0180-CS. SAO QUIRINO'!F32+'0181-CS. JOAQUIM EGIDIO'!F32+'0182- CS COSTA E SILVA'!F32+'0184-CARLOS GOMES'!F32+'0185-CS. BOA ESPERANCA'!F32+'0186- CRI'!F32+'caps III - esperança'!F32</f>
        <v>5023.109802703</v>
      </c>
      <c r="G32" s="5">
        <f>'066-CEVI'!G32+'069 - CAPS CRIAD'!G32+'074-CS. CENTRO'!G32+'0170-DISTRITO  LESTE'!G32+'0171-PS Centro'!G32+'0172- SAD LESTE'!G32+'0175-VISA LESTE'!G32+'0176-CS.ANTONIO COSTA-CONCEICAO'!G32+'0177-CS. SOUSAS'!G32+'0178 -CS. TAQUARAL'!G32+'0179 -CS. 31 DE MARCO'!G32+'0180-CS. SAO QUIRINO'!G32+'0181-CS. JOAQUIM EGIDIO'!G32+'0182- CS COSTA E SILVA'!G32+'0184-CARLOS GOMES'!G32+'0185-CS. BOA ESPERANCA'!G32+'0186- CRI'!G32+'caps III - esperança'!G32</f>
        <v>200</v>
      </c>
      <c r="H32" s="5">
        <f>'066-CEVI'!H32+'069 - CAPS CRIAD'!H32+'074-CS. CENTRO'!H32+'0170-DISTRITO  LESTE'!H32+'0171-PS Centro'!H32+'0172- SAD LESTE'!H32+'0175-VISA LESTE'!H32+'0176-CS.ANTONIO COSTA-CONCEICAO'!H32+'0177-CS. SOUSAS'!H32+'0178 -CS. TAQUARAL'!H32+'0179 -CS. 31 DE MARCO'!H32+'0180-CS. SAO QUIRINO'!H32+'0181-CS. JOAQUIM EGIDIO'!H32+'0182- CS COSTA E SILVA'!H32+'0184-CARLOS GOMES'!H32+'0185-CS. BOA ESPERANCA'!H32+'0186- CRI'!H32+'caps III - esperança'!H32</f>
        <v>1401.0146433607001</v>
      </c>
      <c r="I32" s="5">
        <f>'066-CEVI'!I32+'069 - CAPS CRIAD'!I32+'074-CS. CENTRO'!I32+'0170-DISTRITO  LESTE'!I32+'0171-PS Centro'!I32+'0172- SAD LESTE'!I32+'0175-VISA LESTE'!I32+'0176-CS.ANTONIO COSTA-CONCEICAO'!I32+'0177-CS. SOUSAS'!I32+'0178 -CS. TAQUARAL'!I32+'0179 -CS. 31 DE MARCO'!I32+'0180-CS. SAO QUIRINO'!I32+'0181-CS. JOAQUIM EGIDIO'!I32+'0182- CS COSTA E SILVA'!I32+'0184-CARLOS GOMES'!I32+'0185-CS. BOA ESPERANCA'!I32+'0186- CRI'!I32+'caps III - esperança'!I32</f>
        <v>620.730262649</v>
      </c>
      <c r="J32" s="5">
        <f>'066-CEVI'!J32+'069 - CAPS CRIAD'!J32+'074-CS. CENTRO'!J32+'0170-DISTRITO  LESTE'!J32+'0171-PS Centro'!J32+'0172- SAD LESTE'!J32+'0175-VISA LESTE'!J32+'0176-CS.ANTONIO COSTA-CONCEICAO'!J32+'0177-CS. SOUSAS'!J32+'0178 -CS. TAQUARAL'!J32+'0179 -CS. 31 DE MARCO'!J32+'0180-CS. SAO QUIRINO'!J32+'0181-CS. JOAQUIM EGIDIO'!J32+'0182- CS COSTA E SILVA'!J32+'0184-CARLOS GOMES'!J32+'0185-CS. BOA ESPERANCA'!J32+'0186- CRI'!J32+'caps III - esperança'!J32</f>
        <v>11482.4</v>
      </c>
      <c r="K32" s="5">
        <f>'066-CEVI'!K32+'069 - CAPS CRIAD'!K32+'074-CS. CENTRO'!K32+'0170-DISTRITO  LESTE'!K32+'0171-PS Centro'!K32+'0172- SAD LESTE'!K32+'0175-VISA LESTE'!K32+'0176-CS.ANTONIO COSTA-CONCEICAO'!K32+'0177-CS. SOUSAS'!K32+'0178 -CS. TAQUARAL'!K32+'0179 -CS. 31 DE MARCO'!K32+'0180-CS. SAO QUIRINO'!K32+'0181-CS. JOAQUIM EGIDIO'!K32+'0182- CS COSTA E SILVA'!K32+'0184-CARLOS GOMES'!K32+'0185-CS. BOA ESPERANCA'!K32+'0186- CRI'!K32+'caps III - esperança'!K32</f>
        <v>73.5707317073</v>
      </c>
      <c r="L32" s="5">
        <f>'066-CEVI'!L32+'069 - CAPS CRIAD'!L32+'074-CS. CENTRO'!L32+'0170-DISTRITO  LESTE'!L32+'0171-PS Centro'!L32+'0172- SAD LESTE'!L32+'0175-VISA LESTE'!L32+'0176-CS.ANTONIO COSTA-CONCEICAO'!L32+'0177-CS. SOUSAS'!L32+'0178 -CS. TAQUARAL'!L32+'0179 -CS. 31 DE MARCO'!L32+'0180-CS. SAO QUIRINO'!L32+'0181-CS. JOAQUIM EGIDIO'!L32+'0182- CS COSTA E SILVA'!L32+'0184-CARLOS GOMES'!L32+'0185-CS. BOA ESPERANCA'!L32+'0186- CRI'!L32+'caps III - esperança'!L32</f>
        <v>2474.3268155463</v>
      </c>
      <c r="M32" s="5">
        <f>'066-CEVI'!M32+'069 - CAPS CRIAD'!M32+'074-CS. CENTRO'!M32+'0170-DISTRITO  LESTE'!M32+'0171-PS Centro'!M32+'0172- SAD LESTE'!M32+'0175-VISA LESTE'!M32+'0176-CS.ANTONIO COSTA-CONCEICAO'!M32+'0177-CS. SOUSAS'!M32+'0178 -CS. TAQUARAL'!M32+'0179 -CS. 31 DE MARCO'!M32+'0180-CS. SAO QUIRINO'!M32+'0181-CS. JOAQUIM EGIDIO'!M32+'0182- CS COSTA E SILVA'!M32+'0184-CARLOS GOMES'!M32+'0185-CS. BOA ESPERANCA'!M32+'0186- CRI'!M32+'caps III - esperança'!M32</f>
        <v>0</v>
      </c>
      <c r="N32" s="5">
        <f>'066-CEVI'!N32+'069 - CAPS CRIAD'!N32+'074-CS. CENTRO'!N32+'0170-DISTRITO  LESTE'!N32+'0171-PS Centro'!N32+'0172- SAD LESTE'!N32+'0175-VISA LESTE'!N32+'0176-CS.ANTONIO COSTA-CONCEICAO'!N32+'0177-CS. SOUSAS'!N32+'0178 -CS. TAQUARAL'!N32+'0179 -CS. 31 DE MARCO'!N32+'0180-CS. SAO QUIRINO'!N32+'0181-CS. JOAQUIM EGIDIO'!N32+'0182- CS COSTA E SILVA'!N32+'0184-CARLOS GOMES'!N32+'0185-CS. BOA ESPERANCA'!N32+'0186- CRI'!N32+'caps III - esperança'!N32</f>
        <v>0</v>
      </c>
    </row>
    <row r="33" spans="2:14" ht="12.75">
      <c r="B33" s="3" t="s">
        <v>32</v>
      </c>
      <c r="C33" s="5">
        <f>'066-CEVI'!C33+'069 - CAPS CRIAD'!C33+'074-CS. CENTRO'!C33+'0170-DISTRITO  LESTE'!C33+'0171-PS Centro'!C33+'0172- SAD LESTE'!C33+'0175-VISA LESTE'!C33+'0176-CS.ANTONIO COSTA-CONCEICAO'!C33+'0177-CS. SOUSAS'!C33+'0178 -CS. TAQUARAL'!C33+'0179 -CS. 31 DE MARCO'!C33+'0180-CS. SAO QUIRINO'!C33+'0181-CS. JOAQUIM EGIDIO'!C33+'0182- CS COSTA E SILVA'!C33+'0184-CARLOS GOMES'!C33+'0185-CS. BOA ESPERANCA'!C33+'0186- CRI'!C33+'caps III - esperança'!C33</f>
        <v>0</v>
      </c>
      <c r="D33" s="5">
        <f>'066-CEVI'!D33+'069 - CAPS CRIAD'!D33+'074-CS. CENTRO'!D33+'0170-DISTRITO  LESTE'!D33+'0171-PS Centro'!D33+'0172- SAD LESTE'!D33+'0175-VISA LESTE'!D33+'0176-CS.ANTONIO COSTA-CONCEICAO'!D33+'0177-CS. SOUSAS'!D33+'0178 -CS. TAQUARAL'!D33+'0179 -CS. 31 DE MARCO'!D33+'0180-CS. SAO QUIRINO'!D33+'0181-CS. JOAQUIM EGIDIO'!D33+'0182- CS COSTA E SILVA'!D33+'0184-CARLOS GOMES'!D33+'0185-CS. BOA ESPERANCA'!D33+'0186- CRI'!D33+'caps III - esperança'!D33</f>
        <v>0</v>
      </c>
      <c r="E33" s="5">
        <f>'066-CEVI'!E33+'069 - CAPS CRIAD'!E33+'074-CS. CENTRO'!E33+'0170-DISTRITO  LESTE'!E33+'0171-PS Centro'!E33+'0172- SAD LESTE'!E33+'0175-VISA LESTE'!E33+'0176-CS.ANTONIO COSTA-CONCEICAO'!E33+'0177-CS. SOUSAS'!E33+'0178 -CS. TAQUARAL'!E33+'0179 -CS. 31 DE MARCO'!E33+'0180-CS. SAO QUIRINO'!E33+'0181-CS. JOAQUIM EGIDIO'!E33+'0182- CS COSTA E SILVA'!E33+'0184-CARLOS GOMES'!E33+'0185-CS. BOA ESPERANCA'!E33+'0186- CRI'!E33+'caps III - esperança'!E33</f>
        <v>0</v>
      </c>
      <c r="F33" s="5">
        <f>'066-CEVI'!F33+'069 - CAPS CRIAD'!F33+'074-CS. CENTRO'!F33+'0170-DISTRITO  LESTE'!F33+'0171-PS Centro'!F33+'0172- SAD LESTE'!F33+'0175-VISA LESTE'!F33+'0176-CS.ANTONIO COSTA-CONCEICAO'!F33+'0177-CS. SOUSAS'!F33+'0178 -CS. TAQUARAL'!F33+'0179 -CS. 31 DE MARCO'!F33+'0180-CS. SAO QUIRINO'!F33+'0181-CS. JOAQUIM EGIDIO'!F33+'0182- CS COSTA E SILVA'!F33+'0184-CARLOS GOMES'!F33+'0185-CS. BOA ESPERANCA'!F33+'0186- CRI'!F33+'caps III - esperança'!F33</f>
        <v>0</v>
      </c>
      <c r="G33" s="5">
        <f>'066-CEVI'!G33+'069 - CAPS CRIAD'!G33+'074-CS. CENTRO'!G33+'0170-DISTRITO  LESTE'!G33+'0171-PS Centro'!G33+'0172- SAD LESTE'!G33+'0175-VISA LESTE'!G33+'0176-CS.ANTONIO COSTA-CONCEICAO'!G33+'0177-CS. SOUSAS'!G33+'0178 -CS. TAQUARAL'!G33+'0179 -CS. 31 DE MARCO'!G33+'0180-CS. SAO QUIRINO'!G33+'0181-CS. JOAQUIM EGIDIO'!G33+'0182- CS COSTA E SILVA'!G33+'0184-CARLOS GOMES'!G33+'0185-CS. BOA ESPERANCA'!G33+'0186- CRI'!G33+'caps III - esperança'!G33</f>
        <v>0</v>
      </c>
      <c r="H33" s="5">
        <f>'066-CEVI'!H33+'069 - CAPS CRIAD'!H33+'074-CS. CENTRO'!H33+'0170-DISTRITO  LESTE'!H33+'0171-PS Centro'!H33+'0172- SAD LESTE'!H33+'0175-VISA LESTE'!H33+'0176-CS.ANTONIO COSTA-CONCEICAO'!H33+'0177-CS. SOUSAS'!H33+'0178 -CS. TAQUARAL'!H33+'0179 -CS. 31 DE MARCO'!H33+'0180-CS. SAO QUIRINO'!H33+'0181-CS. JOAQUIM EGIDIO'!H33+'0182- CS COSTA E SILVA'!H33+'0184-CARLOS GOMES'!H33+'0185-CS. BOA ESPERANCA'!H33+'0186- CRI'!H33+'caps III - esperança'!H33</f>
        <v>0</v>
      </c>
      <c r="I33" s="5">
        <f>'066-CEVI'!I33+'069 - CAPS CRIAD'!I33+'074-CS. CENTRO'!I33+'0170-DISTRITO  LESTE'!I33+'0171-PS Centro'!I33+'0172- SAD LESTE'!I33+'0175-VISA LESTE'!I33+'0176-CS.ANTONIO COSTA-CONCEICAO'!I33+'0177-CS. SOUSAS'!I33+'0178 -CS. TAQUARAL'!I33+'0179 -CS. 31 DE MARCO'!I33+'0180-CS. SAO QUIRINO'!I33+'0181-CS. JOAQUIM EGIDIO'!I33+'0182- CS COSTA E SILVA'!I33+'0184-CARLOS GOMES'!I33+'0185-CS. BOA ESPERANCA'!I33+'0186- CRI'!I33+'caps III - esperança'!I33</f>
        <v>0</v>
      </c>
      <c r="J33" s="5">
        <f>'066-CEVI'!J33+'069 - CAPS CRIAD'!J33+'074-CS. CENTRO'!J33+'0170-DISTRITO  LESTE'!J33+'0171-PS Centro'!J33+'0172- SAD LESTE'!J33+'0175-VISA LESTE'!J33+'0176-CS.ANTONIO COSTA-CONCEICAO'!J33+'0177-CS. SOUSAS'!J33+'0178 -CS. TAQUARAL'!J33+'0179 -CS. 31 DE MARCO'!J33+'0180-CS. SAO QUIRINO'!J33+'0181-CS. JOAQUIM EGIDIO'!J33+'0182- CS COSTA E SILVA'!J33+'0184-CARLOS GOMES'!J33+'0185-CS. BOA ESPERANCA'!J33+'0186- CRI'!J33+'caps III - esperança'!J33</f>
        <v>0</v>
      </c>
      <c r="K33" s="5">
        <f>'066-CEVI'!K33+'069 - CAPS CRIAD'!K33+'074-CS. CENTRO'!K33+'0170-DISTRITO  LESTE'!K33+'0171-PS Centro'!K33+'0172- SAD LESTE'!K33+'0175-VISA LESTE'!K33+'0176-CS.ANTONIO COSTA-CONCEICAO'!K33+'0177-CS. SOUSAS'!K33+'0178 -CS. TAQUARAL'!K33+'0179 -CS. 31 DE MARCO'!K33+'0180-CS. SAO QUIRINO'!K33+'0181-CS. JOAQUIM EGIDIO'!K33+'0182- CS COSTA E SILVA'!K33+'0184-CARLOS GOMES'!K33+'0185-CS. BOA ESPERANCA'!K33+'0186- CRI'!K33+'caps III - esperança'!K33</f>
        <v>0</v>
      </c>
      <c r="L33" s="5">
        <f>'066-CEVI'!L33+'069 - CAPS CRIAD'!L33+'074-CS. CENTRO'!L33+'0170-DISTRITO  LESTE'!L33+'0171-PS Centro'!L33+'0172- SAD LESTE'!L33+'0175-VISA LESTE'!L33+'0176-CS.ANTONIO COSTA-CONCEICAO'!L33+'0177-CS. SOUSAS'!L33+'0178 -CS. TAQUARAL'!L33+'0179 -CS. 31 DE MARCO'!L33+'0180-CS. SAO QUIRINO'!L33+'0181-CS. JOAQUIM EGIDIO'!L33+'0182- CS COSTA E SILVA'!L33+'0184-CARLOS GOMES'!L33+'0185-CS. BOA ESPERANCA'!L33+'0186- CRI'!L33+'caps III - esperança'!L33</f>
        <v>0</v>
      </c>
      <c r="M33" s="5">
        <f>'066-CEVI'!M33+'069 - CAPS CRIAD'!M33+'074-CS. CENTRO'!M33+'0170-DISTRITO  LESTE'!M33+'0171-PS Centro'!M33+'0172- SAD LESTE'!M33+'0175-VISA LESTE'!M33+'0176-CS.ANTONIO COSTA-CONCEICAO'!M33+'0177-CS. SOUSAS'!M33+'0178 -CS. TAQUARAL'!M33+'0179 -CS. 31 DE MARCO'!M33+'0180-CS. SAO QUIRINO'!M33+'0181-CS. JOAQUIM EGIDIO'!M33+'0182- CS COSTA E SILVA'!M33+'0184-CARLOS GOMES'!M33+'0185-CS. BOA ESPERANCA'!M33+'0186- CRI'!M33+'caps III - esperança'!M33</f>
        <v>0</v>
      </c>
      <c r="N33" s="5">
        <f>'066-CEVI'!N33+'069 - CAPS CRIAD'!N33+'074-CS. CENTRO'!N33+'0170-DISTRITO  LESTE'!N33+'0171-PS Centro'!N33+'0172- SAD LESTE'!N33+'0175-VISA LESTE'!N33+'0176-CS.ANTONIO COSTA-CONCEICAO'!N33+'0177-CS. SOUSAS'!N33+'0178 -CS. TAQUARAL'!N33+'0179 -CS. 31 DE MARCO'!N33+'0180-CS. SAO QUIRINO'!N33+'0181-CS. JOAQUIM EGIDIO'!N33+'0182- CS COSTA E SILVA'!N33+'0184-CARLOS GOMES'!N33+'0185-CS. BOA ESPERANCA'!N33+'0186- CRI'!N33+'caps III - esperança'!N33</f>
        <v>0</v>
      </c>
    </row>
    <row r="34" spans="2:14" ht="12.75">
      <c r="B34" s="3" t="s">
        <v>33</v>
      </c>
      <c r="C34" s="5">
        <f>'066-CEVI'!C34+'069 - CAPS CRIAD'!C34+'074-CS. CENTRO'!C34+'0170-DISTRITO  LESTE'!C34+'0171-PS Centro'!C34+'0172- SAD LESTE'!C34+'0175-VISA LESTE'!C34+'0176-CS.ANTONIO COSTA-CONCEICAO'!C34+'0177-CS. SOUSAS'!C34+'0178 -CS. TAQUARAL'!C34+'0179 -CS. 31 DE MARCO'!C34+'0180-CS. SAO QUIRINO'!C34+'0181-CS. JOAQUIM EGIDIO'!C34+'0182- CS COSTA E SILVA'!C34+'0184-CARLOS GOMES'!C34+'0185-CS. BOA ESPERANCA'!C34+'0186- CRI'!C34+'caps III - esperança'!C34</f>
        <v>144276.96000000002</v>
      </c>
      <c r="D34" s="5">
        <f>'066-CEVI'!D34+'069 - CAPS CRIAD'!D34+'074-CS. CENTRO'!D34+'0170-DISTRITO  LESTE'!D34+'0171-PS Centro'!D34+'0172- SAD LESTE'!D34+'0175-VISA LESTE'!D34+'0176-CS.ANTONIO COSTA-CONCEICAO'!D34+'0177-CS. SOUSAS'!D34+'0178 -CS. TAQUARAL'!D34+'0179 -CS. 31 DE MARCO'!D34+'0180-CS. SAO QUIRINO'!D34+'0181-CS. JOAQUIM EGIDIO'!D34+'0182- CS COSTA E SILVA'!D34+'0184-CARLOS GOMES'!D34+'0185-CS. BOA ESPERANCA'!D34+'0186- CRI'!D34+'caps III - esperança'!D34</f>
        <v>144276.96000000002</v>
      </c>
      <c r="E34" s="5">
        <f>'066-CEVI'!E34+'069 - CAPS CRIAD'!E34+'074-CS. CENTRO'!E34+'0170-DISTRITO  LESTE'!E34+'0171-PS Centro'!E34+'0172- SAD LESTE'!E34+'0175-VISA LESTE'!E34+'0176-CS.ANTONIO COSTA-CONCEICAO'!E34+'0177-CS. SOUSAS'!E34+'0178 -CS. TAQUARAL'!E34+'0179 -CS. 31 DE MARCO'!E34+'0180-CS. SAO QUIRINO'!E34+'0181-CS. JOAQUIM EGIDIO'!E34+'0182- CS COSTA E SILVA'!E34+'0184-CARLOS GOMES'!E34+'0185-CS. BOA ESPERANCA'!E34+'0186- CRI'!E34+'caps III - esperança'!E34</f>
        <v>144276.96000000002</v>
      </c>
      <c r="F34" s="5">
        <f>'066-CEVI'!F34+'069 - CAPS CRIAD'!F34+'074-CS. CENTRO'!F34+'0170-DISTRITO  LESTE'!F34+'0171-PS Centro'!F34+'0172- SAD LESTE'!F34+'0175-VISA LESTE'!F34+'0176-CS.ANTONIO COSTA-CONCEICAO'!F34+'0177-CS. SOUSAS'!F34+'0178 -CS. TAQUARAL'!F34+'0179 -CS. 31 DE MARCO'!F34+'0180-CS. SAO QUIRINO'!F34+'0181-CS. JOAQUIM EGIDIO'!F34+'0182- CS COSTA E SILVA'!F34+'0184-CARLOS GOMES'!F34+'0185-CS. BOA ESPERANCA'!F34+'0186- CRI'!F34+'caps III - esperança'!F34</f>
        <v>144276.96000000002</v>
      </c>
      <c r="G34" s="5">
        <f>'066-CEVI'!G34+'069 - CAPS CRIAD'!G34+'074-CS. CENTRO'!G34+'0170-DISTRITO  LESTE'!G34+'0171-PS Centro'!G34+'0172- SAD LESTE'!G34+'0175-VISA LESTE'!G34+'0176-CS.ANTONIO COSTA-CONCEICAO'!G34+'0177-CS. SOUSAS'!G34+'0178 -CS. TAQUARAL'!G34+'0179 -CS. 31 DE MARCO'!G34+'0180-CS. SAO QUIRINO'!G34+'0181-CS. JOAQUIM EGIDIO'!G34+'0182- CS COSTA E SILVA'!G34+'0184-CARLOS GOMES'!G34+'0185-CS. BOA ESPERANCA'!G34+'0186- CRI'!G34+'caps III - esperança'!G34</f>
        <v>144276.96000000002</v>
      </c>
      <c r="H34" s="5">
        <f>'066-CEVI'!H34+'069 - CAPS CRIAD'!H34+'074-CS. CENTRO'!H34+'0170-DISTRITO  LESTE'!H34+'0171-PS Centro'!H34+'0172- SAD LESTE'!H34+'0175-VISA LESTE'!H34+'0176-CS.ANTONIO COSTA-CONCEICAO'!H34+'0177-CS. SOUSAS'!H34+'0178 -CS. TAQUARAL'!H34+'0179 -CS. 31 DE MARCO'!H34+'0180-CS. SAO QUIRINO'!H34+'0181-CS. JOAQUIM EGIDIO'!H34+'0182- CS COSTA E SILVA'!H34+'0184-CARLOS GOMES'!H34+'0185-CS. BOA ESPERANCA'!H34+'0186- CRI'!H34+'caps III - esperança'!H34</f>
        <v>144276.96000000002</v>
      </c>
      <c r="I34" s="5">
        <f>'066-CEVI'!I34+'069 - CAPS CRIAD'!I34+'074-CS. CENTRO'!I34+'0170-DISTRITO  LESTE'!I34+'0171-PS Centro'!I34+'0172- SAD LESTE'!I34+'0175-VISA LESTE'!I34+'0176-CS.ANTONIO COSTA-CONCEICAO'!I34+'0177-CS. SOUSAS'!I34+'0178 -CS. TAQUARAL'!I34+'0179 -CS. 31 DE MARCO'!I34+'0180-CS. SAO QUIRINO'!I34+'0181-CS. JOAQUIM EGIDIO'!I34+'0182- CS COSTA E SILVA'!I34+'0184-CARLOS GOMES'!I34+'0185-CS. BOA ESPERANCA'!I34+'0186- CRI'!I34+'caps III - esperança'!I34</f>
        <v>144276.96000000002</v>
      </c>
      <c r="J34" s="5">
        <f>'066-CEVI'!J34+'069 - CAPS CRIAD'!J34+'074-CS. CENTRO'!J34+'0170-DISTRITO  LESTE'!J34+'0171-PS Centro'!J34+'0172- SAD LESTE'!J34+'0175-VISA LESTE'!J34+'0176-CS.ANTONIO COSTA-CONCEICAO'!J34+'0177-CS. SOUSAS'!J34+'0178 -CS. TAQUARAL'!J34+'0179 -CS. 31 DE MARCO'!J34+'0180-CS. SAO QUIRINO'!J34+'0181-CS. JOAQUIM EGIDIO'!J34+'0182- CS COSTA E SILVA'!J34+'0184-CARLOS GOMES'!J34+'0185-CS. BOA ESPERANCA'!J34+'0186- CRI'!J34+'caps III - esperança'!J34</f>
        <v>144276.96000000002</v>
      </c>
      <c r="K34" s="5">
        <f>'066-CEVI'!K34+'069 - CAPS CRIAD'!K34+'074-CS. CENTRO'!K34+'0170-DISTRITO  LESTE'!K34+'0171-PS Centro'!K34+'0172- SAD LESTE'!K34+'0175-VISA LESTE'!K34+'0176-CS.ANTONIO COSTA-CONCEICAO'!K34+'0177-CS. SOUSAS'!K34+'0178 -CS. TAQUARAL'!K34+'0179 -CS. 31 DE MARCO'!K34+'0180-CS. SAO QUIRINO'!K34+'0181-CS. JOAQUIM EGIDIO'!K34+'0182- CS COSTA E SILVA'!K34+'0184-CARLOS GOMES'!K34+'0185-CS. BOA ESPERANCA'!K34+'0186- CRI'!K34+'caps III - esperança'!K34</f>
        <v>144276.96000000002</v>
      </c>
      <c r="L34" s="5">
        <f>'066-CEVI'!L34+'069 - CAPS CRIAD'!L34+'074-CS. CENTRO'!L34+'0170-DISTRITO  LESTE'!L34+'0171-PS Centro'!L34+'0172- SAD LESTE'!L34+'0175-VISA LESTE'!L34+'0176-CS.ANTONIO COSTA-CONCEICAO'!L34+'0177-CS. SOUSAS'!L34+'0178 -CS. TAQUARAL'!L34+'0179 -CS. 31 DE MARCO'!L34+'0180-CS. SAO QUIRINO'!L34+'0181-CS. JOAQUIM EGIDIO'!L34+'0182- CS COSTA E SILVA'!L34+'0184-CARLOS GOMES'!L34+'0185-CS. BOA ESPERANCA'!L34+'0186- CRI'!L34+'caps III - esperança'!L34</f>
        <v>144276.96000000002</v>
      </c>
      <c r="M34" s="5">
        <f>'066-CEVI'!M34+'069 - CAPS CRIAD'!M34+'074-CS. CENTRO'!M34+'0170-DISTRITO  LESTE'!M34+'0171-PS Centro'!M34+'0172- SAD LESTE'!M34+'0175-VISA LESTE'!M34+'0176-CS.ANTONIO COSTA-CONCEICAO'!M34+'0177-CS. SOUSAS'!M34+'0178 -CS. TAQUARAL'!M34+'0179 -CS. 31 DE MARCO'!M34+'0180-CS. SAO QUIRINO'!M34+'0181-CS. JOAQUIM EGIDIO'!M34+'0182- CS COSTA E SILVA'!M34+'0184-CARLOS GOMES'!M34+'0185-CS. BOA ESPERANCA'!M34+'0186- CRI'!M34+'caps III - esperança'!M34</f>
        <v>144276.96000000002</v>
      </c>
      <c r="N34" s="5">
        <f>'066-CEVI'!N34+'069 - CAPS CRIAD'!N34+'074-CS. CENTRO'!N34+'0170-DISTRITO  LESTE'!N34+'0171-PS Centro'!N34+'0172- SAD LESTE'!N34+'0175-VISA LESTE'!N34+'0176-CS.ANTONIO COSTA-CONCEICAO'!N34+'0177-CS. SOUSAS'!N34+'0178 -CS. TAQUARAL'!N34+'0179 -CS. 31 DE MARCO'!N34+'0180-CS. SAO QUIRINO'!N34+'0181-CS. JOAQUIM EGIDIO'!N34+'0182- CS COSTA E SILVA'!N34+'0184-CARLOS GOMES'!N34+'0185-CS. BOA ESPERANCA'!N34+'0186- CRI'!N34+'caps III - esperança'!N34</f>
        <v>144276.96000000002</v>
      </c>
    </row>
    <row r="35" spans="2:14" ht="12.75">
      <c r="B35" s="3" t="s">
        <v>34</v>
      </c>
      <c r="C35" s="5">
        <f>'066-CEVI'!C35+'069 - CAPS CRIAD'!C35+'074-CS. CENTRO'!C35+'0170-DISTRITO  LESTE'!C35+'0171-PS Centro'!C35+'0172- SAD LESTE'!C35+'0175-VISA LESTE'!C35+'0176-CS.ANTONIO COSTA-CONCEICAO'!C35+'0177-CS. SOUSAS'!C35+'0178 -CS. TAQUARAL'!C35+'0179 -CS. 31 DE MARCO'!C35+'0180-CS. SAO QUIRINO'!C35+'0181-CS. JOAQUIM EGIDIO'!C35+'0182- CS COSTA E SILVA'!C35+'0184-CARLOS GOMES'!C35+'0185-CS. BOA ESPERANCA'!C35+'0186- CRI'!C35+'caps III - esperança'!C35</f>
        <v>90060.55</v>
      </c>
      <c r="D35" s="5">
        <f>'066-CEVI'!D35+'069 - CAPS CRIAD'!D35+'074-CS. CENTRO'!D35+'0170-DISTRITO  LESTE'!D35+'0171-PS Centro'!D35+'0172- SAD LESTE'!D35+'0175-VISA LESTE'!D35+'0176-CS.ANTONIO COSTA-CONCEICAO'!D35+'0177-CS. SOUSAS'!D35+'0178 -CS. TAQUARAL'!D35+'0179 -CS. 31 DE MARCO'!D35+'0180-CS. SAO QUIRINO'!D35+'0181-CS. JOAQUIM EGIDIO'!D35+'0182- CS COSTA E SILVA'!D35+'0184-CARLOS GOMES'!D35+'0185-CS. BOA ESPERANCA'!D35+'0186- CRI'!D35+'caps III - esperança'!D35</f>
        <v>80370.51999999999</v>
      </c>
      <c r="E35" s="5">
        <f>'066-CEVI'!E35+'069 - CAPS CRIAD'!E35+'074-CS. CENTRO'!E35+'0170-DISTRITO  LESTE'!E35+'0171-PS Centro'!E35+'0172- SAD LESTE'!E35+'0175-VISA LESTE'!E35+'0176-CS.ANTONIO COSTA-CONCEICAO'!E35+'0177-CS. SOUSAS'!E35+'0178 -CS. TAQUARAL'!E35+'0179 -CS. 31 DE MARCO'!E35+'0180-CS. SAO QUIRINO'!E35+'0181-CS. JOAQUIM EGIDIO'!E35+'0182- CS COSTA E SILVA'!E35+'0184-CARLOS GOMES'!E35+'0185-CS. BOA ESPERANCA'!E35+'0186- CRI'!E35+'caps III - esperança'!E35</f>
        <v>87543.11</v>
      </c>
      <c r="F35" s="5">
        <f>'066-CEVI'!F35+'069 - CAPS CRIAD'!F35+'074-CS. CENTRO'!F35+'0170-DISTRITO  LESTE'!F35+'0171-PS Centro'!F35+'0172- SAD LESTE'!F35+'0175-VISA LESTE'!F35+'0176-CS.ANTONIO COSTA-CONCEICAO'!F35+'0177-CS. SOUSAS'!F35+'0178 -CS. TAQUARAL'!F35+'0179 -CS. 31 DE MARCO'!F35+'0180-CS. SAO QUIRINO'!F35+'0181-CS. JOAQUIM EGIDIO'!F35+'0182- CS COSTA E SILVA'!F35+'0184-CARLOS GOMES'!F35+'0185-CS. BOA ESPERANCA'!F35+'0186- CRI'!F35+'caps III - esperança'!F35</f>
        <v>86830.54</v>
      </c>
      <c r="G35" s="5">
        <f>'066-CEVI'!G35+'069 - CAPS CRIAD'!G35+'074-CS. CENTRO'!G35+'0170-DISTRITO  LESTE'!G35+'0171-PS Centro'!G35+'0172- SAD LESTE'!G35+'0175-VISA LESTE'!G35+'0176-CS.ANTONIO COSTA-CONCEICAO'!G35+'0177-CS. SOUSAS'!G35+'0178 -CS. TAQUARAL'!G35+'0179 -CS. 31 DE MARCO'!G35+'0180-CS. SAO QUIRINO'!G35+'0181-CS. JOAQUIM EGIDIO'!G35+'0182- CS COSTA E SILVA'!G35+'0184-CARLOS GOMES'!G35+'0185-CS. BOA ESPERANCA'!G35+'0186- CRI'!G35+'caps III - esperança'!G35</f>
        <v>88801.82999999999</v>
      </c>
      <c r="H35" s="5">
        <f>'066-CEVI'!H35+'069 - CAPS CRIAD'!H35+'074-CS. CENTRO'!H35+'0170-DISTRITO  LESTE'!H35+'0171-PS Centro'!H35+'0172- SAD LESTE'!H35+'0175-VISA LESTE'!H35+'0176-CS.ANTONIO COSTA-CONCEICAO'!H35+'0177-CS. SOUSAS'!H35+'0178 -CS. TAQUARAL'!H35+'0179 -CS. 31 DE MARCO'!H35+'0180-CS. SAO QUIRINO'!H35+'0181-CS. JOAQUIM EGIDIO'!H35+'0182- CS COSTA E SILVA'!H35+'0184-CARLOS GOMES'!H35+'0185-CS. BOA ESPERANCA'!H35+'0186- CRI'!H35+'caps III - esperança'!H35</f>
        <v>85571.82</v>
      </c>
      <c r="I35" s="5">
        <f>'066-CEVI'!I35+'069 - CAPS CRIAD'!I35+'074-CS. CENTRO'!I35+'0170-DISTRITO  LESTE'!I35+'0171-PS Centro'!I35+'0172- SAD LESTE'!I35+'0175-VISA LESTE'!I35+'0176-CS.ANTONIO COSTA-CONCEICAO'!I35+'0177-CS. SOUSAS'!I35+'0178 -CS. TAQUARAL'!I35+'0179 -CS. 31 DE MARCO'!I35+'0180-CS. SAO QUIRINO'!I35+'0181-CS. JOAQUIM EGIDIO'!I35+'0182- CS COSTA E SILVA'!I35+'0184-CARLOS GOMES'!I35+'0185-CS. BOA ESPERANCA'!I35+'0186- CRI'!I35+'caps III - esperança'!I35</f>
        <v>40185.259999999995</v>
      </c>
      <c r="J35" s="5">
        <f>'066-CEVI'!J35+'069 - CAPS CRIAD'!J35+'074-CS. CENTRO'!J35+'0170-DISTRITO  LESTE'!J35+'0171-PS Centro'!J35+'0172- SAD LESTE'!J35+'0175-VISA LESTE'!J35+'0176-CS.ANTONIO COSTA-CONCEICAO'!J35+'0177-CS. SOUSAS'!J35+'0178 -CS. TAQUARAL'!J35+'0179 -CS. 31 DE MARCO'!J35+'0180-CS. SAO QUIRINO'!J35+'0181-CS. JOAQUIM EGIDIO'!J35+'0182- CS COSTA E SILVA'!J35+'0184-CARLOS GOMES'!J35+'0185-CS. BOA ESPERANCA'!J35+'0186- CRI'!J35+'caps III - esperança'!J35</f>
        <v>87543.11</v>
      </c>
      <c r="K35" s="5">
        <f>'066-CEVI'!K35+'069 - CAPS CRIAD'!K35+'074-CS. CENTRO'!K35+'0170-DISTRITO  LESTE'!K35+'0171-PS Centro'!K35+'0172- SAD LESTE'!K35+'0175-VISA LESTE'!K35+'0176-CS.ANTONIO COSTA-CONCEICAO'!K35+'0177-CS. SOUSAS'!K35+'0178 -CS. TAQUARAL'!K35+'0179 -CS. 31 DE MARCO'!K35+'0180-CS. SAO QUIRINO'!K35+'0181-CS. JOAQUIM EGIDIO'!K35+'0182- CS COSTA E SILVA'!K35+'0184-CARLOS GOMES'!K35+'0185-CS. BOA ESPERANCA'!K35+'0186- CRI'!K35+'caps III - esperança'!K35</f>
        <v>86830.54</v>
      </c>
      <c r="L35" s="5">
        <f>'066-CEVI'!L35+'069 - CAPS CRIAD'!L35+'074-CS. CENTRO'!L35+'0170-DISTRITO  LESTE'!L35+'0171-PS Centro'!L35+'0172- SAD LESTE'!L35+'0175-VISA LESTE'!L35+'0176-CS.ANTONIO COSTA-CONCEICAO'!L35+'0177-CS. SOUSAS'!L35+'0178 -CS. TAQUARAL'!L35+'0179 -CS. 31 DE MARCO'!L35+'0180-CS. SAO QUIRINO'!L35+'0181-CS. JOAQUIM EGIDIO'!L35+'0182- CS COSTA E SILVA'!L35+'0184-CARLOS GOMES'!L35+'0185-CS. BOA ESPERANCA'!L35+'0186- CRI'!L35+'caps III - esperança'!L35</f>
        <v>90060.55</v>
      </c>
      <c r="M35" s="5">
        <f>'066-CEVI'!M35+'069 - CAPS CRIAD'!M35+'074-CS. CENTRO'!M35+'0170-DISTRITO  LESTE'!M35+'0171-PS Centro'!M35+'0172- SAD LESTE'!M35+'0175-VISA LESTE'!M35+'0176-CS.ANTONIO COSTA-CONCEICAO'!M35+'0177-CS. SOUSAS'!M35+'0178 -CS. TAQUARAL'!M35+'0179 -CS. 31 DE MARCO'!M35+'0180-CS. SAO QUIRINO'!M35+'0181-CS. JOAQUIM EGIDIO'!M35+'0182- CS COSTA E SILVA'!M35+'0184-CARLOS GOMES'!M35+'0185-CS. BOA ESPERANCA'!M35+'0186- CRI'!M35+'caps III - esperança'!M35</f>
        <v>84313.09999999999</v>
      </c>
      <c r="N35" s="5">
        <f>'066-CEVI'!N35+'069 - CAPS CRIAD'!N35+'074-CS. CENTRO'!N35+'0170-DISTRITO  LESTE'!N35+'0171-PS Centro'!N35+'0172- SAD LESTE'!N35+'0175-VISA LESTE'!N35+'0176-CS.ANTONIO COSTA-CONCEICAO'!N35+'0177-CS. SOUSAS'!N35+'0178 -CS. TAQUARAL'!N35+'0179 -CS. 31 DE MARCO'!N35+'0180-CS. SAO QUIRINO'!N35+'0181-CS. JOAQUIM EGIDIO'!N35+'0182- CS COSTA E SILVA'!N35+'0184-CARLOS GOMES'!N35+'0185-CS. BOA ESPERANCA'!N35+'0186- CRI'!N35+'caps III - esperança'!N35</f>
        <v>90060.55</v>
      </c>
    </row>
    <row r="36" spans="2:14" ht="12.75">
      <c r="B36" s="3" t="s">
        <v>35</v>
      </c>
      <c r="C36" s="5">
        <f>'066-CEVI'!C36+'069 - CAPS CRIAD'!C36+'074-CS. CENTRO'!C36+'0170-DISTRITO  LESTE'!C36+'0171-PS Centro'!C36+'0172- SAD LESTE'!C36+'0175-VISA LESTE'!C36+'0176-CS.ANTONIO COSTA-CONCEICAO'!C36+'0177-CS. SOUSAS'!C36+'0178 -CS. TAQUARAL'!C36+'0179 -CS. 31 DE MARCO'!C36+'0180-CS. SAO QUIRINO'!C36+'0181-CS. JOAQUIM EGIDIO'!C36+'0182- CS COSTA E SILVA'!C36+'0184-CARLOS GOMES'!C36+'0185-CS. BOA ESPERANCA'!C36+'0186- CRI'!C36+'caps III - esperança'!C36</f>
        <v>250.26034095049997</v>
      </c>
      <c r="D36" s="5">
        <f>'066-CEVI'!D36+'069 - CAPS CRIAD'!D36+'074-CS. CENTRO'!D36+'0170-DISTRITO  LESTE'!D36+'0171-PS Centro'!D36+'0172- SAD LESTE'!D36+'0175-VISA LESTE'!D36+'0176-CS.ANTONIO COSTA-CONCEICAO'!D36+'0177-CS. SOUSAS'!D36+'0178 -CS. TAQUARAL'!D36+'0179 -CS. 31 DE MARCO'!D36+'0180-CS. SAO QUIRINO'!D36+'0181-CS. JOAQUIM EGIDIO'!D36+'0182- CS COSTA E SILVA'!D36+'0184-CARLOS GOMES'!D36+'0185-CS. BOA ESPERANCA'!D36+'0186- CRI'!D36+'caps III - esperança'!D36</f>
        <v>57.2709878016</v>
      </c>
      <c r="E36" s="5">
        <f>'066-CEVI'!E36+'069 - CAPS CRIAD'!E36+'074-CS. CENTRO'!E36+'0170-DISTRITO  LESTE'!E36+'0171-PS Centro'!E36+'0172- SAD LESTE'!E36+'0175-VISA LESTE'!E36+'0176-CS.ANTONIO COSTA-CONCEICAO'!E36+'0177-CS. SOUSAS'!E36+'0178 -CS. TAQUARAL'!E36+'0179 -CS. 31 DE MARCO'!E36+'0180-CS. SAO QUIRINO'!E36+'0181-CS. JOAQUIM EGIDIO'!E36+'0182- CS COSTA E SILVA'!E36+'0184-CARLOS GOMES'!E36+'0185-CS. BOA ESPERANCA'!E36+'0186- CRI'!E36+'caps III - esperança'!E36</f>
        <v>0</v>
      </c>
      <c r="F36" s="5">
        <f>'066-CEVI'!F36+'069 - CAPS CRIAD'!F36+'074-CS. CENTRO'!F36+'0170-DISTRITO  LESTE'!F36+'0171-PS Centro'!F36+'0172- SAD LESTE'!F36+'0175-VISA LESTE'!F36+'0176-CS.ANTONIO COSTA-CONCEICAO'!F36+'0177-CS. SOUSAS'!F36+'0178 -CS. TAQUARAL'!F36+'0179 -CS. 31 DE MARCO'!F36+'0180-CS. SAO QUIRINO'!F36+'0181-CS. JOAQUIM EGIDIO'!F36+'0182- CS COSTA E SILVA'!F36+'0184-CARLOS GOMES'!F36+'0185-CS. BOA ESPERANCA'!F36+'0186- CRI'!F36+'caps III - esperança'!F36</f>
        <v>0</v>
      </c>
      <c r="G36" s="5">
        <f>'066-CEVI'!G36+'069 - CAPS CRIAD'!G36+'074-CS. CENTRO'!G36+'0170-DISTRITO  LESTE'!G36+'0171-PS Centro'!G36+'0172- SAD LESTE'!G36+'0175-VISA LESTE'!G36+'0176-CS.ANTONIO COSTA-CONCEICAO'!G36+'0177-CS. SOUSAS'!G36+'0178 -CS. TAQUARAL'!G36+'0179 -CS. 31 DE MARCO'!G36+'0180-CS. SAO QUIRINO'!G36+'0181-CS. JOAQUIM EGIDIO'!G36+'0182- CS COSTA E SILVA'!G36+'0184-CARLOS GOMES'!G36+'0185-CS. BOA ESPERANCA'!G36+'0186- CRI'!G36+'caps III - esperança'!G36</f>
        <v>0</v>
      </c>
      <c r="H36" s="5">
        <f>'066-CEVI'!H36+'069 - CAPS CRIAD'!H36+'074-CS. CENTRO'!H36+'0170-DISTRITO  LESTE'!H36+'0171-PS Centro'!H36+'0172- SAD LESTE'!H36+'0175-VISA LESTE'!H36+'0176-CS.ANTONIO COSTA-CONCEICAO'!H36+'0177-CS. SOUSAS'!H36+'0178 -CS. TAQUARAL'!H36+'0179 -CS. 31 DE MARCO'!H36+'0180-CS. SAO QUIRINO'!H36+'0181-CS. JOAQUIM EGIDIO'!H36+'0182- CS COSTA E SILVA'!H36+'0184-CARLOS GOMES'!H36+'0185-CS. BOA ESPERANCA'!H36+'0186- CRI'!H36+'caps III - esperança'!H36</f>
        <v>0</v>
      </c>
      <c r="I36" s="5">
        <f>'066-CEVI'!I36+'069 - CAPS CRIAD'!I36+'074-CS. CENTRO'!I36+'0170-DISTRITO  LESTE'!I36+'0171-PS Centro'!I36+'0172- SAD LESTE'!I36+'0175-VISA LESTE'!I36+'0176-CS.ANTONIO COSTA-CONCEICAO'!I36+'0177-CS. SOUSAS'!I36+'0178 -CS. TAQUARAL'!I36+'0179 -CS. 31 DE MARCO'!I36+'0180-CS. SAO QUIRINO'!I36+'0181-CS. JOAQUIM EGIDIO'!I36+'0182- CS COSTA E SILVA'!I36+'0184-CARLOS GOMES'!I36+'0185-CS. BOA ESPERANCA'!I36+'0186- CRI'!I36+'caps III - esperança'!I36</f>
        <v>0</v>
      </c>
      <c r="J36" s="5">
        <f>'066-CEVI'!J36+'069 - CAPS CRIAD'!J36+'074-CS. CENTRO'!J36+'0170-DISTRITO  LESTE'!J36+'0171-PS Centro'!J36+'0172- SAD LESTE'!J36+'0175-VISA LESTE'!J36+'0176-CS.ANTONIO COSTA-CONCEICAO'!J36+'0177-CS. SOUSAS'!J36+'0178 -CS. TAQUARAL'!J36+'0179 -CS. 31 DE MARCO'!J36+'0180-CS. SAO QUIRINO'!J36+'0181-CS. JOAQUIM EGIDIO'!J36+'0182- CS COSTA E SILVA'!J36+'0184-CARLOS GOMES'!J36+'0185-CS. BOA ESPERANCA'!J36+'0186- CRI'!J36+'caps III - esperança'!J36</f>
        <v>284.47849999999994</v>
      </c>
      <c r="K36" s="5">
        <f>'066-CEVI'!K36+'069 - CAPS CRIAD'!K36+'074-CS. CENTRO'!K36+'0170-DISTRITO  LESTE'!K36+'0171-PS Centro'!K36+'0172- SAD LESTE'!K36+'0175-VISA LESTE'!K36+'0176-CS.ANTONIO COSTA-CONCEICAO'!K36+'0177-CS. SOUSAS'!K36+'0178 -CS. TAQUARAL'!K36+'0179 -CS. 31 DE MARCO'!K36+'0180-CS. SAO QUIRINO'!K36+'0181-CS. JOAQUIM EGIDIO'!K36+'0182- CS COSTA E SILVA'!K36+'0184-CARLOS GOMES'!K36+'0185-CS. BOA ESPERANCA'!K36+'0186- CRI'!K36+'caps III - esperança'!K36</f>
        <v>495.81</v>
      </c>
      <c r="L36" s="5">
        <f>'066-CEVI'!L36+'069 - CAPS CRIAD'!L36+'074-CS. CENTRO'!L36+'0170-DISTRITO  LESTE'!L36+'0171-PS Centro'!L36+'0172- SAD LESTE'!L36+'0175-VISA LESTE'!L36+'0176-CS.ANTONIO COSTA-CONCEICAO'!L36+'0177-CS. SOUSAS'!L36+'0178 -CS. TAQUARAL'!L36+'0179 -CS. 31 DE MARCO'!L36+'0180-CS. SAO QUIRINO'!L36+'0181-CS. JOAQUIM EGIDIO'!L36+'0182- CS COSTA E SILVA'!L36+'0184-CARLOS GOMES'!L36+'0185-CS. BOA ESPERANCA'!L36+'0186- CRI'!L36+'caps III - esperança'!L36</f>
        <v>227.49978571429997</v>
      </c>
      <c r="M36" s="5">
        <f>'066-CEVI'!M36+'069 - CAPS CRIAD'!M36+'074-CS. CENTRO'!M36+'0170-DISTRITO  LESTE'!M36+'0171-PS Centro'!M36+'0172- SAD LESTE'!M36+'0175-VISA LESTE'!M36+'0176-CS.ANTONIO COSTA-CONCEICAO'!M36+'0177-CS. SOUSAS'!M36+'0178 -CS. TAQUARAL'!M36+'0179 -CS. 31 DE MARCO'!M36+'0180-CS. SAO QUIRINO'!M36+'0181-CS. JOAQUIM EGIDIO'!M36+'0182- CS COSTA E SILVA'!M36+'0184-CARLOS GOMES'!M36+'0185-CS. BOA ESPERANCA'!M36+'0186- CRI'!M36+'caps III - esperança'!M36</f>
        <v>216.97999999999996</v>
      </c>
      <c r="N36" s="5">
        <f>'066-CEVI'!N36+'069 - CAPS CRIAD'!N36+'074-CS. CENTRO'!N36+'0170-DISTRITO  LESTE'!N36+'0171-PS Centro'!N36+'0172- SAD LESTE'!N36+'0175-VISA LESTE'!N36+'0176-CS.ANTONIO COSTA-CONCEICAO'!N36+'0177-CS. SOUSAS'!N36+'0178 -CS. TAQUARAL'!N36+'0179 -CS. 31 DE MARCO'!N36+'0180-CS. SAO QUIRINO'!N36+'0181-CS. JOAQUIM EGIDIO'!N36+'0182- CS COSTA E SILVA'!N36+'0184-CARLOS GOMES'!N36+'0185-CS. BOA ESPERANCA'!N36+'0186- CRI'!N36+'caps III - esperança'!N36</f>
        <v>28.77</v>
      </c>
    </row>
    <row r="37" spans="2:14" ht="12.75">
      <c r="B37" s="3" t="s">
        <v>36</v>
      </c>
      <c r="C37" s="5">
        <f>'066-CEVI'!C37+'069 - CAPS CRIAD'!C37+'074-CS. CENTRO'!C37+'0170-DISTRITO  LESTE'!C37+'0171-PS Centro'!C37+'0172- SAD LESTE'!C37+'0175-VISA LESTE'!C37+'0176-CS.ANTONIO COSTA-CONCEICAO'!C37+'0177-CS. SOUSAS'!C37+'0178 -CS. TAQUARAL'!C37+'0179 -CS. 31 DE MARCO'!C37+'0180-CS. SAO QUIRINO'!C37+'0181-CS. JOAQUIM EGIDIO'!C37+'0182- CS COSTA E SILVA'!C37+'0184-CARLOS GOMES'!C37+'0185-CS. BOA ESPERANCA'!C37+'0186- CRI'!C37+'caps III - esperança'!C37</f>
        <v>0</v>
      </c>
      <c r="D37" s="5">
        <f>'066-CEVI'!D37+'069 - CAPS CRIAD'!D37+'074-CS. CENTRO'!D37+'0170-DISTRITO  LESTE'!D37+'0171-PS Centro'!D37+'0172- SAD LESTE'!D37+'0175-VISA LESTE'!D37+'0176-CS.ANTONIO COSTA-CONCEICAO'!D37+'0177-CS. SOUSAS'!D37+'0178 -CS. TAQUARAL'!D37+'0179 -CS. 31 DE MARCO'!D37+'0180-CS. SAO QUIRINO'!D37+'0181-CS. JOAQUIM EGIDIO'!D37+'0182- CS COSTA E SILVA'!D37+'0184-CARLOS GOMES'!D37+'0185-CS. BOA ESPERANCA'!D37+'0186- CRI'!D37+'caps III - esperança'!D37</f>
        <v>0</v>
      </c>
      <c r="E37" s="5">
        <f>'066-CEVI'!E37+'069 - CAPS CRIAD'!E37+'074-CS. CENTRO'!E37+'0170-DISTRITO  LESTE'!E37+'0171-PS Centro'!E37+'0172- SAD LESTE'!E37+'0175-VISA LESTE'!E37+'0176-CS.ANTONIO COSTA-CONCEICAO'!E37+'0177-CS. SOUSAS'!E37+'0178 -CS. TAQUARAL'!E37+'0179 -CS. 31 DE MARCO'!E37+'0180-CS. SAO QUIRINO'!E37+'0181-CS. JOAQUIM EGIDIO'!E37+'0182- CS COSTA E SILVA'!E37+'0184-CARLOS GOMES'!E37+'0185-CS. BOA ESPERANCA'!E37+'0186- CRI'!E37+'caps III - esperança'!E37</f>
        <v>0</v>
      </c>
      <c r="F37" s="5">
        <f>'066-CEVI'!F37+'069 - CAPS CRIAD'!F37+'074-CS. CENTRO'!F37+'0170-DISTRITO  LESTE'!F37+'0171-PS Centro'!F37+'0172- SAD LESTE'!F37+'0175-VISA LESTE'!F37+'0176-CS.ANTONIO COSTA-CONCEICAO'!F37+'0177-CS. SOUSAS'!F37+'0178 -CS. TAQUARAL'!F37+'0179 -CS. 31 DE MARCO'!F37+'0180-CS. SAO QUIRINO'!F37+'0181-CS. JOAQUIM EGIDIO'!F37+'0182- CS COSTA E SILVA'!F37+'0184-CARLOS GOMES'!F37+'0185-CS. BOA ESPERANCA'!F37+'0186- CRI'!F37+'caps III - esperança'!F37</f>
        <v>0</v>
      </c>
      <c r="G37" s="5">
        <f>'066-CEVI'!G37+'069 - CAPS CRIAD'!G37+'074-CS. CENTRO'!G37+'0170-DISTRITO  LESTE'!G37+'0171-PS Centro'!G37+'0172- SAD LESTE'!G37+'0175-VISA LESTE'!G37+'0176-CS.ANTONIO COSTA-CONCEICAO'!G37+'0177-CS. SOUSAS'!G37+'0178 -CS. TAQUARAL'!G37+'0179 -CS. 31 DE MARCO'!G37+'0180-CS. SAO QUIRINO'!G37+'0181-CS. JOAQUIM EGIDIO'!G37+'0182- CS COSTA E SILVA'!G37+'0184-CARLOS GOMES'!G37+'0185-CS. BOA ESPERANCA'!G37+'0186- CRI'!G37+'caps III - esperança'!G37</f>
        <v>0</v>
      </c>
      <c r="H37" s="5">
        <f>'066-CEVI'!H37+'069 - CAPS CRIAD'!H37+'074-CS. CENTRO'!H37+'0170-DISTRITO  LESTE'!H37+'0171-PS Centro'!H37+'0172- SAD LESTE'!H37+'0175-VISA LESTE'!H37+'0176-CS.ANTONIO COSTA-CONCEICAO'!H37+'0177-CS. SOUSAS'!H37+'0178 -CS. TAQUARAL'!H37+'0179 -CS. 31 DE MARCO'!H37+'0180-CS. SAO QUIRINO'!H37+'0181-CS. JOAQUIM EGIDIO'!H37+'0182- CS COSTA E SILVA'!H37+'0184-CARLOS GOMES'!H37+'0185-CS. BOA ESPERANCA'!H37+'0186- CRI'!H37+'caps III - esperança'!H37</f>
        <v>0</v>
      </c>
      <c r="I37" s="5">
        <f>'066-CEVI'!I37+'069 - CAPS CRIAD'!I37+'074-CS. CENTRO'!I37+'0170-DISTRITO  LESTE'!I37+'0171-PS Centro'!I37+'0172- SAD LESTE'!I37+'0175-VISA LESTE'!I37+'0176-CS.ANTONIO COSTA-CONCEICAO'!I37+'0177-CS. SOUSAS'!I37+'0178 -CS. TAQUARAL'!I37+'0179 -CS. 31 DE MARCO'!I37+'0180-CS. SAO QUIRINO'!I37+'0181-CS. JOAQUIM EGIDIO'!I37+'0182- CS COSTA E SILVA'!I37+'0184-CARLOS GOMES'!I37+'0185-CS. BOA ESPERANCA'!I37+'0186- CRI'!I37+'caps III - esperança'!I37</f>
        <v>0</v>
      </c>
      <c r="J37" s="5">
        <f>'066-CEVI'!J37+'069 - CAPS CRIAD'!J37+'074-CS. CENTRO'!J37+'0170-DISTRITO  LESTE'!J37+'0171-PS Centro'!J37+'0172- SAD LESTE'!J37+'0175-VISA LESTE'!J37+'0176-CS.ANTONIO COSTA-CONCEICAO'!J37+'0177-CS. SOUSAS'!J37+'0178 -CS. TAQUARAL'!J37+'0179 -CS. 31 DE MARCO'!J37+'0180-CS. SAO QUIRINO'!J37+'0181-CS. JOAQUIM EGIDIO'!J37+'0182- CS COSTA E SILVA'!J37+'0184-CARLOS GOMES'!J37+'0185-CS. BOA ESPERANCA'!J37+'0186- CRI'!J37+'caps III - esperança'!J37</f>
        <v>0</v>
      </c>
      <c r="K37" s="5">
        <f>'066-CEVI'!K37+'069 - CAPS CRIAD'!K37+'074-CS. CENTRO'!K37+'0170-DISTRITO  LESTE'!K37+'0171-PS Centro'!K37+'0172- SAD LESTE'!K37+'0175-VISA LESTE'!K37+'0176-CS.ANTONIO COSTA-CONCEICAO'!K37+'0177-CS. SOUSAS'!K37+'0178 -CS. TAQUARAL'!K37+'0179 -CS. 31 DE MARCO'!K37+'0180-CS. SAO QUIRINO'!K37+'0181-CS. JOAQUIM EGIDIO'!K37+'0182- CS COSTA E SILVA'!K37+'0184-CARLOS GOMES'!K37+'0185-CS. BOA ESPERANCA'!K37+'0186- CRI'!K37+'caps III - esperança'!K37</f>
        <v>0</v>
      </c>
      <c r="L37" s="5">
        <f>'066-CEVI'!L37+'069 - CAPS CRIAD'!L37+'074-CS. CENTRO'!L37+'0170-DISTRITO  LESTE'!L37+'0171-PS Centro'!L37+'0172- SAD LESTE'!L37+'0175-VISA LESTE'!L37+'0176-CS.ANTONIO COSTA-CONCEICAO'!L37+'0177-CS. SOUSAS'!L37+'0178 -CS. TAQUARAL'!L37+'0179 -CS. 31 DE MARCO'!L37+'0180-CS. SAO QUIRINO'!L37+'0181-CS. JOAQUIM EGIDIO'!L37+'0182- CS COSTA E SILVA'!L37+'0184-CARLOS GOMES'!L37+'0185-CS. BOA ESPERANCA'!L37+'0186- CRI'!L37+'caps III - esperança'!L37</f>
        <v>0</v>
      </c>
      <c r="M37" s="5">
        <f>'066-CEVI'!M37+'069 - CAPS CRIAD'!M37+'074-CS. CENTRO'!M37+'0170-DISTRITO  LESTE'!M37+'0171-PS Centro'!M37+'0172- SAD LESTE'!M37+'0175-VISA LESTE'!M37+'0176-CS.ANTONIO COSTA-CONCEICAO'!M37+'0177-CS. SOUSAS'!M37+'0178 -CS. TAQUARAL'!M37+'0179 -CS. 31 DE MARCO'!M37+'0180-CS. SAO QUIRINO'!M37+'0181-CS. JOAQUIM EGIDIO'!M37+'0182- CS COSTA E SILVA'!M37+'0184-CARLOS GOMES'!M37+'0185-CS. BOA ESPERANCA'!M37+'0186- CRI'!M37+'caps III - esperança'!M37</f>
        <v>0</v>
      </c>
      <c r="N37" s="5">
        <f>'066-CEVI'!N37+'069 - CAPS CRIAD'!N37+'074-CS. CENTRO'!N37+'0170-DISTRITO  LESTE'!N37+'0171-PS Centro'!N37+'0172- SAD LESTE'!N37+'0175-VISA LESTE'!N37+'0176-CS.ANTONIO COSTA-CONCEICAO'!N37+'0177-CS. SOUSAS'!N37+'0178 -CS. TAQUARAL'!N37+'0179 -CS. 31 DE MARCO'!N37+'0180-CS. SAO QUIRINO'!N37+'0181-CS. JOAQUIM EGIDIO'!N37+'0182- CS COSTA E SILVA'!N37+'0184-CARLOS GOMES'!N37+'0185-CS. BOA ESPERANCA'!N37+'0186- CRI'!N37+'caps III - esperança'!N37</f>
        <v>0</v>
      </c>
    </row>
    <row r="38" spans="2:16" ht="12.75">
      <c r="B38" s="3" t="s">
        <v>37</v>
      </c>
      <c r="C38" s="5">
        <f>'066-CEVI'!C38+'069 - CAPS CRIAD'!C38+'074-CS. CENTRO'!C38+'0170-DISTRITO  LESTE'!C38+'0171-PS Centro'!C38+'0172- SAD LESTE'!C38+'0175-VISA LESTE'!C38+'0176-CS.ANTONIO COSTA-CONCEICAO'!C38+'0177-CS. SOUSAS'!C38+'0178 -CS. TAQUARAL'!C38+'0179 -CS. 31 DE MARCO'!C38+'0180-CS. SAO QUIRINO'!C38+'0181-CS. JOAQUIM EGIDIO'!C38+'0182- CS COSTA E SILVA'!C38+'0184-CARLOS GOMES'!C38+'0185-CS. BOA ESPERANCA'!C38+'0186- CRI'!C38+'caps III - esperança'!C38</f>
        <v>3653118.9000000004</v>
      </c>
      <c r="D38" s="5">
        <f>'066-CEVI'!D38+'069 - CAPS CRIAD'!D38+'074-CS. CENTRO'!D38+'0170-DISTRITO  LESTE'!D38+'0171-PS Centro'!D38+'0172- SAD LESTE'!D38+'0175-VISA LESTE'!D38+'0176-CS.ANTONIO COSTA-CONCEICAO'!D38+'0177-CS. SOUSAS'!D38+'0178 -CS. TAQUARAL'!D38+'0179 -CS. 31 DE MARCO'!D38+'0180-CS. SAO QUIRINO'!D38+'0181-CS. JOAQUIM EGIDIO'!D38+'0182- CS COSTA E SILVA'!D38+'0184-CARLOS GOMES'!D38+'0185-CS. BOA ESPERANCA'!D38+'0186- CRI'!D38+'caps III - esperança'!D38</f>
        <v>3679477.4800000004</v>
      </c>
      <c r="E38" s="5">
        <f>'066-CEVI'!E38+'069 - CAPS CRIAD'!E38+'074-CS. CENTRO'!E38+'0170-DISTRITO  LESTE'!E38+'0171-PS Centro'!E38+'0172- SAD LESTE'!E38+'0175-VISA LESTE'!E38+'0176-CS.ANTONIO COSTA-CONCEICAO'!E38+'0177-CS. SOUSAS'!E38+'0178 -CS. TAQUARAL'!E38+'0179 -CS. 31 DE MARCO'!E38+'0180-CS. SAO QUIRINO'!E38+'0181-CS. JOAQUIM EGIDIO'!E38+'0182- CS COSTA E SILVA'!E38+'0184-CARLOS GOMES'!E38+'0185-CS. BOA ESPERANCA'!E38+'0186- CRI'!E38+'caps III - esperança'!E38</f>
        <v>3589639.670000001</v>
      </c>
      <c r="F38" s="5">
        <f>'066-CEVI'!F38+'069 - CAPS CRIAD'!F38+'074-CS. CENTRO'!F38+'0170-DISTRITO  LESTE'!F38+'0171-PS Centro'!F38+'0172- SAD LESTE'!F38+'0175-VISA LESTE'!F38+'0176-CS.ANTONIO COSTA-CONCEICAO'!F38+'0177-CS. SOUSAS'!F38+'0178 -CS. TAQUARAL'!F38+'0179 -CS. 31 DE MARCO'!F38+'0180-CS. SAO QUIRINO'!F38+'0181-CS. JOAQUIM EGIDIO'!F38+'0182- CS COSTA E SILVA'!F38+'0184-CARLOS GOMES'!F38+'0185-CS. BOA ESPERANCA'!F38+'0186- CRI'!F38+'caps III - esperança'!F38</f>
        <v>3633274.0199999996</v>
      </c>
      <c r="G38" s="5">
        <f>'066-CEVI'!G38+'069 - CAPS CRIAD'!G38+'074-CS. CENTRO'!G38+'0170-DISTRITO  LESTE'!G38+'0171-PS Centro'!G38+'0172- SAD LESTE'!G38+'0175-VISA LESTE'!G38+'0176-CS.ANTONIO COSTA-CONCEICAO'!G38+'0177-CS. SOUSAS'!G38+'0178 -CS. TAQUARAL'!G38+'0179 -CS. 31 DE MARCO'!G38+'0180-CS. SAO QUIRINO'!G38+'0181-CS. JOAQUIM EGIDIO'!G38+'0182- CS COSTA E SILVA'!G38+'0184-CARLOS GOMES'!G38+'0185-CS. BOA ESPERANCA'!G38+'0186- CRI'!G38+'caps III - esperança'!G38</f>
        <v>3698306.08</v>
      </c>
      <c r="H38" s="5">
        <f>'066-CEVI'!H38+'069 - CAPS CRIAD'!H38+'074-CS. CENTRO'!H38+'0170-DISTRITO  LESTE'!H38+'0171-PS Centro'!H38+'0172- SAD LESTE'!H38+'0175-VISA LESTE'!H38+'0176-CS.ANTONIO COSTA-CONCEICAO'!H38+'0177-CS. SOUSAS'!H38+'0178 -CS. TAQUARAL'!H38+'0179 -CS. 31 DE MARCO'!H38+'0180-CS. SAO QUIRINO'!H38+'0181-CS. JOAQUIM EGIDIO'!H38+'0182- CS COSTA E SILVA'!H38+'0184-CARLOS GOMES'!H38+'0185-CS. BOA ESPERANCA'!H38+'0186- CRI'!H38+'caps III - esperança'!H38</f>
        <v>4414387.23</v>
      </c>
      <c r="I38" s="5">
        <f>'066-CEVI'!I38+'069 - CAPS CRIAD'!I38+'074-CS. CENTRO'!I38+'0170-DISTRITO  LESTE'!I38+'0171-PS Centro'!I38+'0172- SAD LESTE'!I38+'0175-VISA LESTE'!I38+'0176-CS.ANTONIO COSTA-CONCEICAO'!I38+'0177-CS. SOUSAS'!I38+'0178 -CS. TAQUARAL'!I38+'0179 -CS. 31 DE MARCO'!I38+'0180-CS. SAO QUIRINO'!I38+'0181-CS. JOAQUIM EGIDIO'!I38+'0182- CS COSTA E SILVA'!I38+'0184-CARLOS GOMES'!I38+'0185-CS. BOA ESPERANCA'!I38+'0186- CRI'!I38+'caps III - esperança'!I38</f>
        <v>4172040.49</v>
      </c>
      <c r="J38" s="5">
        <f>'066-CEVI'!J38+'069 - CAPS CRIAD'!J38+'074-CS. CENTRO'!J38+'0170-DISTRITO  LESTE'!J38+'0171-PS Centro'!J38+'0172- SAD LESTE'!J38+'0175-VISA LESTE'!J38+'0176-CS.ANTONIO COSTA-CONCEICAO'!J38+'0177-CS. SOUSAS'!J38+'0178 -CS. TAQUARAL'!J38+'0179 -CS. 31 DE MARCO'!J38+'0180-CS. SAO QUIRINO'!J38+'0181-CS. JOAQUIM EGIDIO'!J38+'0182- CS COSTA E SILVA'!J38+'0184-CARLOS GOMES'!J38+'0185-CS. BOA ESPERANCA'!J38+'0186- CRI'!J38+'caps III - esperança'!J38</f>
        <v>3657250.990000001</v>
      </c>
      <c r="K38" s="5">
        <f>'066-CEVI'!K38+'069 - CAPS CRIAD'!K38+'074-CS. CENTRO'!K38+'0170-DISTRITO  LESTE'!K38+'0171-PS Centro'!K38+'0172- SAD LESTE'!K38+'0175-VISA LESTE'!K38+'0176-CS.ANTONIO COSTA-CONCEICAO'!K38+'0177-CS. SOUSAS'!K38+'0178 -CS. TAQUARAL'!K38+'0179 -CS. 31 DE MARCO'!K38+'0180-CS. SAO QUIRINO'!K38+'0181-CS. JOAQUIM EGIDIO'!K38+'0182- CS COSTA E SILVA'!K38+'0184-CARLOS GOMES'!K38+'0185-CS. BOA ESPERANCA'!K38+'0186- CRI'!K38+'caps III - esperança'!K38</f>
        <v>3731376.24</v>
      </c>
      <c r="L38" s="5">
        <f>'066-CEVI'!L38+'069 - CAPS CRIAD'!L38+'074-CS. CENTRO'!L38+'0170-DISTRITO  LESTE'!L38+'0171-PS Centro'!L38+'0172- SAD LESTE'!L38+'0175-VISA LESTE'!L38+'0176-CS.ANTONIO COSTA-CONCEICAO'!L38+'0177-CS. SOUSAS'!L38+'0178 -CS. TAQUARAL'!L38+'0179 -CS. 31 DE MARCO'!L38+'0180-CS. SAO QUIRINO'!L38+'0181-CS. JOAQUIM EGIDIO'!L38+'0182- CS COSTA E SILVA'!L38+'0184-CARLOS GOMES'!L38+'0185-CS. BOA ESPERANCA'!L38+'0186- CRI'!L38+'caps III - esperança'!L38</f>
        <v>3696802.1800000006</v>
      </c>
      <c r="M38" s="5">
        <f>'066-CEVI'!M38+'069 - CAPS CRIAD'!M38+'074-CS. CENTRO'!M38+'0170-DISTRITO  LESTE'!M38+'0171-PS Centro'!M38+'0172- SAD LESTE'!M38+'0175-VISA LESTE'!M38+'0176-CS.ANTONIO COSTA-CONCEICAO'!M38+'0177-CS. SOUSAS'!M38+'0178 -CS. TAQUARAL'!M38+'0179 -CS. 31 DE MARCO'!M38+'0180-CS. SAO QUIRINO'!M38+'0181-CS. JOAQUIM EGIDIO'!M38+'0182- CS COSTA E SILVA'!M38+'0184-CARLOS GOMES'!M38+'0185-CS. BOA ESPERANCA'!M38+'0186- CRI'!M38+'caps III - esperança'!M38</f>
        <v>3681424.48</v>
      </c>
      <c r="N38" s="5">
        <f>'066-CEVI'!N38+'069 - CAPS CRIAD'!N38+'074-CS. CENTRO'!N38+'0170-DISTRITO  LESTE'!N38+'0171-PS Centro'!N38+'0172- SAD LESTE'!N38+'0175-VISA LESTE'!N38+'0176-CS.ANTONIO COSTA-CONCEICAO'!N38+'0177-CS. SOUSAS'!N38+'0178 -CS. TAQUARAL'!N38+'0179 -CS. 31 DE MARCO'!N38+'0180-CS. SAO QUIRINO'!N38+'0181-CS. JOAQUIM EGIDIO'!N38+'0182- CS COSTA E SILVA'!N38+'0184-CARLOS GOMES'!N38+'0185-CS. BOA ESPERANCA'!N38+'0186- CRI'!N38+'caps III - esperança'!N38</f>
        <v>3885133.7000000007</v>
      </c>
      <c r="P38" s="2"/>
    </row>
    <row r="39" spans="2:16" ht="12.75">
      <c r="B39" s="3" t="s">
        <v>38</v>
      </c>
      <c r="C39" s="5">
        <f>'066-CEVI'!C39+'069 - CAPS CRIAD'!C39+'074-CS. CENTRO'!C39+'0170-DISTRITO  LESTE'!C39+'0171-PS Centro'!C39+'0172- SAD LESTE'!C39+'0175-VISA LESTE'!C39+'0176-CS.ANTONIO COSTA-CONCEICAO'!C39+'0177-CS. SOUSAS'!C39+'0178 -CS. TAQUARAL'!C39+'0179 -CS. 31 DE MARCO'!C39+'0180-CS. SAO QUIRINO'!C39+'0181-CS. JOAQUIM EGIDIO'!C39+'0182- CS COSTA E SILVA'!C39+'0184-CARLOS GOMES'!C39+'0185-CS. BOA ESPERANCA'!C39+'0186- CRI'!C39+'caps III - esperança'!C39</f>
        <v>1205529.2370000002</v>
      </c>
      <c r="D39" s="5">
        <f>'066-CEVI'!D39+'069 - CAPS CRIAD'!D39+'074-CS. CENTRO'!D39+'0170-DISTRITO  LESTE'!D39+'0171-PS Centro'!D39+'0172- SAD LESTE'!D39+'0175-VISA LESTE'!D39+'0176-CS.ANTONIO COSTA-CONCEICAO'!D39+'0177-CS. SOUSAS'!D39+'0178 -CS. TAQUARAL'!D39+'0179 -CS. 31 DE MARCO'!D39+'0180-CS. SAO QUIRINO'!D39+'0181-CS. JOAQUIM EGIDIO'!D39+'0182- CS COSTA E SILVA'!D39+'0184-CARLOS GOMES'!D39+'0185-CS. BOA ESPERANCA'!D39+'0186- CRI'!D39+'caps III - esperança'!D39</f>
        <v>1214227.5684000002</v>
      </c>
      <c r="E39" s="5">
        <f>'066-CEVI'!E39+'069 - CAPS CRIAD'!E39+'074-CS. CENTRO'!E39+'0170-DISTRITO  LESTE'!E39+'0171-PS Centro'!E39+'0172- SAD LESTE'!E39+'0175-VISA LESTE'!E39+'0176-CS.ANTONIO COSTA-CONCEICAO'!E39+'0177-CS. SOUSAS'!E39+'0178 -CS. TAQUARAL'!E39+'0179 -CS. 31 DE MARCO'!E39+'0180-CS. SAO QUIRINO'!E39+'0181-CS. JOAQUIM EGIDIO'!E39+'0182- CS COSTA E SILVA'!E39+'0184-CARLOS GOMES'!E39+'0185-CS. BOA ESPERANCA'!E39+'0186- CRI'!E39+'caps III - esperança'!E39</f>
        <v>1184581.0911</v>
      </c>
      <c r="F39" s="5">
        <f>'066-CEVI'!F39+'069 - CAPS CRIAD'!F39+'074-CS. CENTRO'!F39+'0170-DISTRITO  LESTE'!F39+'0171-PS Centro'!F39+'0172- SAD LESTE'!F39+'0175-VISA LESTE'!F39+'0176-CS.ANTONIO COSTA-CONCEICAO'!F39+'0177-CS. SOUSAS'!F39+'0178 -CS. TAQUARAL'!F39+'0179 -CS. 31 DE MARCO'!F39+'0180-CS. SAO QUIRINO'!F39+'0181-CS. JOAQUIM EGIDIO'!F39+'0182- CS COSTA E SILVA'!F39+'0184-CARLOS GOMES'!F39+'0185-CS. BOA ESPERANCA'!F39+'0186- CRI'!F39+'caps III - esperança'!F39</f>
        <v>1198980.4265999997</v>
      </c>
      <c r="G39" s="5">
        <f>'066-CEVI'!G39+'069 - CAPS CRIAD'!G39+'074-CS. CENTRO'!G39+'0170-DISTRITO  LESTE'!G39+'0171-PS Centro'!G39+'0172- SAD LESTE'!G39+'0175-VISA LESTE'!G39+'0176-CS.ANTONIO COSTA-CONCEICAO'!G39+'0177-CS. SOUSAS'!G39+'0178 -CS. TAQUARAL'!G39+'0179 -CS. 31 DE MARCO'!G39+'0180-CS. SAO QUIRINO'!G39+'0181-CS. JOAQUIM EGIDIO'!G39+'0182- CS COSTA E SILVA'!G39+'0184-CARLOS GOMES'!G39+'0185-CS. BOA ESPERANCA'!G39+'0186- CRI'!G39+'caps III - esperança'!G39</f>
        <v>1220441.0064</v>
      </c>
      <c r="H39" s="5">
        <f>'066-CEVI'!H39+'069 - CAPS CRIAD'!H39+'074-CS. CENTRO'!H39+'0170-DISTRITO  LESTE'!H39+'0171-PS Centro'!H39+'0172- SAD LESTE'!H39+'0175-VISA LESTE'!H39+'0176-CS.ANTONIO COSTA-CONCEICAO'!H39+'0177-CS. SOUSAS'!H39+'0178 -CS. TAQUARAL'!H39+'0179 -CS. 31 DE MARCO'!H39+'0180-CS. SAO QUIRINO'!H39+'0181-CS. JOAQUIM EGIDIO'!H39+'0182- CS COSTA E SILVA'!H39+'0184-CARLOS GOMES'!H39+'0185-CS. BOA ESPERANCA'!H39+'0186- CRI'!H39+'caps III - esperança'!H39</f>
        <v>1456747.7859</v>
      </c>
      <c r="I39" s="5">
        <f>'066-CEVI'!I39+'069 - CAPS CRIAD'!I39+'074-CS. CENTRO'!I39+'0170-DISTRITO  LESTE'!I39+'0171-PS Centro'!I39+'0172- SAD LESTE'!I39+'0175-VISA LESTE'!I39+'0176-CS.ANTONIO COSTA-CONCEICAO'!I39+'0177-CS. SOUSAS'!I39+'0178 -CS. TAQUARAL'!I39+'0179 -CS. 31 DE MARCO'!I39+'0180-CS. SAO QUIRINO'!I39+'0181-CS. JOAQUIM EGIDIO'!I39+'0182- CS COSTA E SILVA'!I39+'0184-CARLOS GOMES'!I39+'0185-CS. BOA ESPERANCA'!I39+'0186- CRI'!I39+'caps III - esperança'!I39</f>
        <v>1376773.3617</v>
      </c>
      <c r="J39" s="5">
        <f>'066-CEVI'!J39+'069 - CAPS CRIAD'!J39+'074-CS. CENTRO'!J39+'0170-DISTRITO  LESTE'!J39+'0171-PS Centro'!J39+'0172- SAD LESTE'!J39+'0175-VISA LESTE'!J39+'0176-CS.ANTONIO COSTA-CONCEICAO'!J39+'0177-CS. SOUSAS'!J39+'0178 -CS. TAQUARAL'!J39+'0179 -CS. 31 DE MARCO'!J39+'0180-CS. SAO QUIRINO'!J39+'0181-CS. JOAQUIM EGIDIO'!J39+'0182- CS COSTA E SILVA'!J39+'0184-CARLOS GOMES'!J39+'0185-CS. BOA ESPERANCA'!J39+'0186- CRI'!J39+'caps III - esperança'!J39</f>
        <v>1206892.8266999999</v>
      </c>
      <c r="K39" s="5">
        <f>'066-CEVI'!K39+'069 - CAPS CRIAD'!K39+'074-CS. CENTRO'!K39+'0170-DISTRITO  LESTE'!K39+'0171-PS Centro'!K39+'0172- SAD LESTE'!K39+'0175-VISA LESTE'!K39+'0176-CS.ANTONIO COSTA-CONCEICAO'!K39+'0177-CS. SOUSAS'!K39+'0178 -CS. TAQUARAL'!K39+'0179 -CS. 31 DE MARCO'!K39+'0180-CS. SAO QUIRINO'!K39+'0181-CS. JOAQUIM EGIDIO'!K39+'0182- CS COSTA E SILVA'!K39+'0184-CARLOS GOMES'!K39+'0185-CS. BOA ESPERANCA'!K39+'0186- CRI'!K39+'caps III - esperança'!K39</f>
        <v>1231354.1591999999</v>
      </c>
      <c r="L39" s="5">
        <f>'066-CEVI'!L39+'069 - CAPS CRIAD'!L39+'074-CS. CENTRO'!L39+'0170-DISTRITO  LESTE'!L39+'0171-PS Centro'!L39+'0172- SAD LESTE'!L39+'0175-VISA LESTE'!L39+'0176-CS.ANTONIO COSTA-CONCEICAO'!L39+'0177-CS. SOUSAS'!L39+'0178 -CS. TAQUARAL'!L39+'0179 -CS. 31 DE MARCO'!L39+'0180-CS. SAO QUIRINO'!L39+'0181-CS. JOAQUIM EGIDIO'!L39+'0182- CS COSTA E SILVA'!L39+'0184-CARLOS GOMES'!L39+'0185-CS. BOA ESPERANCA'!L39+'0186- CRI'!L39+'caps III - esperança'!L39</f>
        <v>1219944.7194</v>
      </c>
      <c r="M39" s="5">
        <f>'066-CEVI'!M39+'069 - CAPS CRIAD'!M39+'074-CS. CENTRO'!M39+'0170-DISTRITO  LESTE'!M39+'0171-PS Centro'!M39+'0172- SAD LESTE'!M39+'0175-VISA LESTE'!M39+'0176-CS.ANTONIO COSTA-CONCEICAO'!M39+'0177-CS. SOUSAS'!M39+'0178 -CS. TAQUARAL'!M39+'0179 -CS. 31 DE MARCO'!M39+'0180-CS. SAO QUIRINO'!M39+'0181-CS. JOAQUIM EGIDIO'!M39+'0182- CS COSTA E SILVA'!M39+'0184-CARLOS GOMES'!M39+'0185-CS. BOA ESPERANCA'!M39+'0186- CRI'!M39+'caps III - esperança'!M39</f>
        <v>1214870.0784000002</v>
      </c>
      <c r="N39" s="5">
        <f>'066-CEVI'!N39+'069 - CAPS CRIAD'!N39+'074-CS. CENTRO'!N39+'0170-DISTRITO  LESTE'!N39+'0171-PS Centro'!N39+'0172- SAD LESTE'!N39+'0175-VISA LESTE'!N39+'0176-CS.ANTONIO COSTA-CONCEICAO'!N39+'0177-CS. SOUSAS'!N39+'0178 -CS. TAQUARAL'!N39+'0179 -CS. 31 DE MARCO'!N39+'0180-CS. SAO QUIRINO'!N39+'0181-CS. JOAQUIM EGIDIO'!N39+'0182- CS COSTA E SILVA'!N39+'0184-CARLOS GOMES'!N39+'0185-CS. BOA ESPERANCA'!N39+'0186- CRI'!N39+'caps III - esperança'!N39</f>
        <v>1282094.1209999998</v>
      </c>
      <c r="P39" s="2"/>
    </row>
    <row r="40" spans="2:14" ht="12.75">
      <c r="B40" s="3" t="s">
        <v>39</v>
      </c>
      <c r="C40" s="5">
        <f>'066-CEVI'!C40+'069 - CAPS CRIAD'!C40+'074-CS. CENTRO'!C40+'0170-DISTRITO  LESTE'!C40+'0171-PS Centro'!C40+'0172- SAD LESTE'!C40+'0175-VISA LESTE'!C40+'0176-CS.ANTONIO COSTA-CONCEICAO'!C40+'0177-CS. SOUSAS'!C40+'0178 -CS. TAQUARAL'!C40+'0179 -CS. 31 DE MARCO'!C40+'0180-CS. SAO QUIRINO'!C40+'0181-CS. JOAQUIM EGIDIO'!C40+'0182- CS COSTA E SILVA'!C40+'0184-CARLOS GOMES'!C40+'0185-CS. BOA ESPERANCA'!C40+'0186- CRI'!C40+'caps III - esperança'!C40</f>
        <v>0</v>
      </c>
      <c r="D40" s="5">
        <f>'066-CEVI'!D40+'069 - CAPS CRIAD'!D40+'074-CS. CENTRO'!D40+'0170-DISTRITO  LESTE'!D40+'0171-PS Centro'!D40+'0172- SAD LESTE'!D40+'0175-VISA LESTE'!D40+'0176-CS.ANTONIO COSTA-CONCEICAO'!D40+'0177-CS. SOUSAS'!D40+'0178 -CS. TAQUARAL'!D40+'0179 -CS. 31 DE MARCO'!D40+'0180-CS. SAO QUIRINO'!D40+'0181-CS. JOAQUIM EGIDIO'!D40+'0182- CS COSTA E SILVA'!D40+'0184-CARLOS GOMES'!D40+'0185-CS. BOA ESPERANCA'!D40+'0186- CRI'!D40+'caps III - esperança'!D40</f>
        <v>0</v>
      </c>
      <c r="E40" s="5">
        <f>'066-CEVI'!E40+'069 - CAPS CRIAD'!E40+'074-CS. CENTRO'!E40+'0170-DISTRITO  LESTE'!E40+'0171-PS Centro'!E40+'0172- SAD LESTE'!E40+'0175-VISA LESTE'!E40+'0176-CS.ANTONIO COSTA-CONCEICAO'!E40+'0177-CS. SOUSAS'!E40+'0178 -CS. TAQUARAL'!E40+'0179 -CS. 31 DE MARCO'!E40+'0180-CS. SAO QUIRINO'!E40+'0181-CS. JOAQUIM EGIDIO'!E40+'0182- CS COSTA E SILVA'!E40+'0184-CARLOS GOMES'!E40+'0185-CS. BOA ESPERANCA'!E40+'0186- CRI'!E40+'caps III - esperança'!E40</f>
        <v>0</v>
      </c>
      <c r="F40" s="5">
        <f>'066-CEVI'!F40+'069 - CAPS CRIAD'!F40+'074-CS. CENTRO'!F40+'0170-DISTRITO  LESTE'!F40+'0171-PS Centro'!F40+'0172- SAD LESTE'!F40+'0175-VISA LESTE'!F40+'0176-CS.ANTONIO COSTA-CONCEICAO'!F40+'0177-CS. SOUSAS'!F40+'0178 -CS. TAQUARAL'!F40+'0179 -CS. 31 DE MARCO'!F40+'0180-CS. SAO QUIRINO'!F40+'0181-CS. JOAQUIM EGIDIO'!F40+'0182- CS COSTA E SILVA'!F40+'0184-CARLOS GOMES'!F40+'0185-CS. BOA ESPERANCA'!F40+'0186- CRI'!F40+'caps III - esperança'!F40</f>
        <v>0</v>
      </c>
      <c r="G40" s="5">
        <f>'066-CEVI'!G40+'069 - CAPS CRIAD'!G40+'074-CS. CENTRO'!G40+'0170-DISTRITO  LESTE'!G40+'0171-PS Centro'!G40+'0172- SAD LESTE'!G40+'0175-VISA LESTE'!G40+'0176-CS.ANTONIO COSTA-CONCEICAO'!G40+'0177-CS. SOUSAS'!G40+'0178 -CS. TAQUARAL'!G40+'0179 -CS. 31 DE MARCO'!G40+'0180-CS. SAO QUIRINO'!G40+'0181-CS. JOAQUIM EGIDIO'!G40+'0182- CS COSTA E SILVA'!G40+'0184-CARLOS GOMES'!G40+'0185-CS. BOA ESPERANCA'!G40+'0186- CRI'!G40+'caps III - esperança'!G40</f>
        <v>0</v>
      </c>
      <c r="H40" s="5">
        <f>'066-CEVI'!H40+'069 - CAPS CRIAD'!H40+'074-CS. CENTRO'!H40+'0170-DISTRITO  LESTE'!H40+'0171-PS Centro'!H40+'0172- SAD LESTE'!H40+'0175-VISA LESTE'!H40+'0176-CS.ANTONIO COSTA-CONCEICAO'!H40+'0177-CS. SOUSAS'!H40+'0178 -CS. TAQUARAL'!H40+'0179 -CS. 31 DE MARCO'!H40+'0180-CS. SAO QUIRINO'!H40+'0181-CS. JOAQUIM EGIDIO'!H40+'0182- CS COSTA E SILVA'!H40+'0184-CARLOS GOMES'!H40+'0185-CS. BOA ESPERANCA'!H40+'0186- CRI'!H40+'caps III - esperança'!H40</f>
        <v>0</v>
      </c>
      <c r="I40" s="5">
        <f>'066-CEVI'!I40+'069 - CAPS CRIAD'!I40+'074-CS. CENTRO'!I40+'0170-DISTRITO  LESTE'!I40+'0171-PS Centro'!I40+'0172- SAD LESTE'!I40+'0175-VISA LESTE'!I40+'0176-CS.ANTONIO COSTA-CONCEICAO'!I40+'0177-CS. SOUSAS'!I40+'0178 -CS. TAQUARAL'!I40+'0179 -CS. 31 DE MARCO'!I40+'0180-CS. SAO QUIRINO'!I40+'0181-CS. JOAQUIM EGIDIO'!I40+'0182- CS COSTA E SILVA'!I40+'0184-CARLOS GOMES'!I40+'0185-CS. BOA ESPERANCA'!I40+'0186- CRI'!I40+'caps III - esperança'!I40</f>
        <v>0</v>
      </c>
      <c r="J40" s="5">
        <f>'066-CEVI'!J40+'069 - CAPS CRIAD'!J40+'074-CS. CENTRO'!J40+'0170-DISTRITO  LESTE'!J40+'0171-PS Centro'!J40+'0172- SAD LESTE'!J40+'0175-VISA LESTE'!J40+'0176-CS.ANTONIO COSTA-CONCEICAO'!J40+'0177-CS. SOUSAS'!J40+'0178 -CS. TAQUARAL'!J40+'0179 -CS. 31 DE MARCO'!J40+'0180-CS. SAO QUIRINO'!J40+'0181-CS. JOAQUIM EGIDIO'!J40+'0182- CS COSTA E SILVA'!J40+'0184-CARLOS GOMES'!J40+'0185-CS. BOA ESPERANCA'!J40+'0186- CRI'!J40+'caps III - esperança'!J40</f>
        <v>0</v>
      </c>
      <c r="K40" s="5">
        <f>'066-CEVI'!K40+'069 - CAPS CRIAD'!K40+'074-CS. CENTRO'!K40+'0170-DISTRITO  LESTE'!K40+'0171-PS Centro'!K40+'0172- SAD LESTE'!K40+'0175-VISA LESTE'!K40+'0176-CS.ANTONIO COSTA-CONCEICAO'!K40+'0177-CS. SOUSAS'!K40+'0178 -CS. TAQUARAL'!K40+'0179 -CS. 31 DE MARCO'!K40+'0180-CS. SAO QUIRINO'!K40+'0181-CS. JOAQUIM EGIDIO'!K40+'0182- CS COSTA E SILVA'!K40+'0184-CARLOS GOMES'!K40+'0185-CS. BOA ESPERANCA'!K40+'0186- CRI'!K40+'caps III - esperança'!K40</f>
        <v>0</v>
      </c>
      <c r="L40" s="5">
        <f>'066-CEVI'!L40+'069 - CAPS CRIAD'!L40+'074-CS. CENTRO'!L40+'0170-DISTRITO  LESTE'!L40+'0171-PS Centro'!L40+'0172- SAD LESTE'!L40+'0175-VISA LESTE'!L40+'0176-CS.ANTONIO COSTA-CONCEICAO'!L40+'0177-CS. SOUSAS'!L40+'0178 -CS. TAQUARAL'!L40+'0179 -CS. 31 DE MARCO'!L40+'0180-CS. SAO QUIRINO'!L40+'0181-CS. JOAQUIM EGIDIO'!L40+'0182- CS COSTA E SILVA'!L40+'0184-CARLOS GOMES'!L40+'0185-CS. BOA ESPERANCA'!L40+'0186- CRI'!L40+'caps III - esperança'!L40</f>
        <v>0</v>
      </c>
      <c r="M40" s="5">
        <f>'066-CEVI'!M40+'069 - CAPS CRIAD'!M40+'074-CS. CENTRO'!M40+'0170-DISTRITO  LESTE'!M40+'0171-PS Centro'!M40+'0172- SAD LESTE'!M40+'0175-VISA LESTE'!M40+'0176-CS.ANTONIO COSTA-CONCEICAO'!M40+'0177-CS. SOUSAS'!M40+'0178 -CS. TAQUARAL'!M40+'0179 -CS. 31 DE MARCO'!M40+'0180-CS. SAO QUIRINO'!M40+'0181-CS. JOAQUIM EGIDIO'!M40+'0182- CS COSTA E SILVA'!M40+'0184-CARLOS GOMES'!M40+'0185-CS. BOA ESPERANCA'!M40+'0186- CRI'!M40+'caps III - esperança'!M40</f>
        <v>0</v>
      </c>
      <c r="N40" s="5">
        <f>'066-CEVI'!N40+'069 - CAPS CRIAD'!N40+'074-CS. CENTRO'!N40+'0170-DISTRITO  LESTE'!N40+'0171-PS Centro'!N40+'0172- SAD LESTE'!N40+'0175-VISA LESTE'!N40+'0176-CS.ANTONIO COSTA-CONCEICAO'!N40+'0177-CS. SOUSAS'!N40+'0178 -CS. TAQUARAL'!N40+'0179 -CS. 31 DE MARCO'!N40+'0180-CS. SAO QUIRINO'!N40+'0181-CS. JOAQUIM EGIDIO'!N40+'0182- CS COSTA E SILVA'!N40+'0184-CARLOS GOMES'!N40+'0185-CS. BOA ESPERANCA'!N40+'0186- CRI'!N40+'caps III - esperança'!N40</f>
        <v>0</v>
      </c>
    </row>
    <row r="41" spans="2:15" ht="12.75">
      <c r="B41" s="3" t="s">
        <v>40</v>
      </c>
      <c r="C41" s="5">
        <f>'066-CEVI'!C41+'069 - CAPS CRIAD'!C41+'074-CS. CENTRO'!C41+'0170-DISTRITO  LESTE'!C41+'0171-PS Centro'!C41+'0172- SAD LESTE'!C41+'0175-VISA LESTE'!C41+'0176-CS.ANTONIO COSTA-CONCEICAO'!C41+'0177-CS. SOUSAS'!C41+'0178 -CS. TAQUARAL'!C41+'0179 -CS. 31 DE MARCO'!C41+'0180-CS. SAO QUIRINO'!C41+'0181-CS. JOAQUIM EGIDIO'!C41+'0182- CS COSTA E SILVA'!C41+'0184-CARLOS GOMES'!C41+'0185-CS. BOA ESPERANCA'!C41+'0186- CRI'!C41+'caps III - esperança'!C41</f>
        <v>8120.5024043936</v>
      </c>
      <c r="D41" s="5">
        <f>'066-CEVI'!D41+'069 - CAPS CRIAD'!D41+'074-CS. CENTRO'!D41+'0170-DISTRITO  LESTE'!D41+'0171-PS Centro'!D41+'0172- SAD LESTE'!D41+'0175-VISA LESTE'!D41+'0176-CS.ANTONIO COSTA-CONCEICAO'!D41+'0177-CS. SOUSAS'!D41+'0178 -CS. TAQUARAL'!D41+'0179 -CS. 31 DE MARCO'!D41+'0180-CS. SAO QUIRINO'!D41+'0181-CS. JOAQUIM EGIDIO'!D41+'0182- CS COSTA E SILVA'!D41+'0184-CARLOS GOMES'!D41+'0185-CS. BOA ESPERANCA'!D41+'0186- CRI'!D41+'caps III - esperança'!D41</f>
        <v>7522.2589602695</v>
      </c>
      <c r="E41" s="5">
        <f>'066-CEVI'!E41+'069 - CAPS CRIAD'!E41+'074-CS. CENTRO'!E41+'0170-DISTRITO  LESTE'!E41+'0171-PS Centro'!E41+'0172- SAD LESTE'!E41+'0175-VISA LESTE'!E41+'0176-CS.ANTONIO COSTA-CONCEICAO'!E41+'0177-CS. SOUSAS'!E41+'0178 -CS. TAQUARAL'!E41+'0179 -CS. 31 DE MARCO'!E41+'0180-CS. SAO QUIRINO'!E41+'0181-CS. JOAQUIM EGIDIO'!E41+'0182- CS COSTA E SILVA'!E41+'0184-CARLOS GOMES'!E41+'0185-CS. BOA ESPERANCA'!E41+'0186- CRI'!E41+'caps III - esperança'!E41</f>
        <v>6024.126902812001</v>
      </c>
      <c r="F41" s="5">
        <f>'066-CEVI'!F41+'069 - CAPS CRIAD'!F41+'074-CS. CENTRO'!F41+'0170-DISTRITO  LESTE'!F41+'0171-PS Centro'!F41+'0172- SAD LESTE'!F41+'0175-VISA LESTE'!F41+'0176-CS.ANTONIO COSTA-CONCEICAO'!F41+'0177-CS. SOUSAS'!F41+'0178 -CS. TAQUARAL'!F41+'0179 -CS. 31 DE MARCO'!F41+'0180-CS. SAO QUIRINO'!F41+'0181-CS. JOAQUIM EGIDIO'!F41+'0182- CS COSTA E SILVA'!F41+'0184-CARLOS GOMES'!F41+'0185-CS. BOA ESPERANCA'!F41+'0186- CRI'!F41+'caps III - esperança'!F41</f>
        <v>6390.937749740601</v>
      </c>
      <c r="G41" s="5">
        <f>'066-CEVI'!G41+'069 - CAPS CRIAD'!G41+'074-CS. CENTRO'!G41+'0170-DISTRITO  LESTE'!G41+'0171-PS Centro'!G41+'0172- SAD LESTE'!G41+'0175-VISA LESTE'!G41+'0176-CS.ANTONIO COSTA-CONCEICAO'!G41+'0177-CS. SOUSAS'!G41+'0178 -CS. TAQUARAL'!G41+'0179 -CS. 31 DE MARCO'!G41+'0180-CS. SAO QUIRINO'!G41+'0181-CS. JOAQUIM EGIDIO'!G41+'0182- CS COSTA E SILVA'!G41+'0184-CARLOS GOMES'!G41+'0185-CS. BOA ESPERANCA'!G41+'0186- CRI'!G41+'caps III - esperança'!G41</f>
        <v>5968.950650314599</v>
      </c>
      <c r="H41" s="5">
        <f>'066-CEVI'!H41+'069 - CAPS CRIAD'!H41+'074-CS. CENTRO'!H41+'0170-DISTRITO  LESTE'!H41+'0171-PS Centro'!H41+'0172- SAD LESTE'!H41+'0175-VISA LESTE'!H41+'0176-CS.ANTONIO COSTA-CONCEICAO'!H41+'0177-CS. SOUSAS'!H41+'0178 -CS. TAQUARAL'!H41+'0179 -CS. 31 DE MARCO'!H41+'0180-CS. SAO QUIRINO'!H41+'0181-CS. JOAQUIM EGIDIO'!H41+'0182- CS COSTA E SILVA'!H41+'0184-CARLOS GOMES'!H41+'0185-CS. BOA ESPERANCA'!H41+'0186- CRI'!H41+'caps III - esperança'!H41</f>
        <v>5524.1277376152</v>
      </c>
      <c r="I41" s="5">
        <f>'066-CEVI'!I41+'069 - CAPS CRIAD'!I41+'074-CS. CENTRO'!I41+'0170-DISTRITO  LESTE'!I41+'0171-PS Centro'!I41+'0172- SAD LESTE'!I41+'0175-VISA LESTE'!I41+'0176-CS.ANTONIO COSTA-CONCEICAO'!I41+'0177-CS. SOUSAS'!I41+'0178 -CS. TAQUARAL'!I41+'0179 -CS. 31 DE MARCO'!I41+'0180-CS. SAO QUIRINO'!I41+'0181-CS. JOAQUIM EGIDIO'!I41+'0182- CS COSTA E SILVA'!I41+'0184-CARLOS GOMES'!I41+'0185-CS. BOA ESPERANCA'!I41+'0186- CRI'!I41+'caps III - esperança'!I41</f>
        <v>4335.867525844501</v>
      </c>
      <c r="J41" s="5">
        <f>'066-CEVI'!J41+'069 - CAPS CRIAD'!J41+'074-CS. CENTRO'!J41+'0170-DISTRITO  LESTE'!J41+'0171-PS Centro'!J41+'0172- SAD LESTE'!J41+'0175-VISA LESTE'!J41+'0176-CS.ANTONIO COSTA-CONCEICAO'!J41+'0177-CS. SOUSAS'!J41+'0178 -CS. TAQUARAL'!J41+'0179 -CS. 31 DE MARCO'!J41+'0180-CS. SAO QUIRINO'!J41+'0181-CS. JOAQUIM EGIDIO'!J41+'0182- CS COSTA E SILVA'!J41+'0184-CARLOS GOMES'!J41+'0185-CS. BOA ESPERANCA'!J41+'0186- CRI'!J41+'caps III - esperança'!J41</f>
        <v>4675.6904324618</v>
      </c>
      <c r="K41" s="5">
        <f>'066-CEVI'!K41+'069 - CAPS CRIAD'!K41+'074-CS. CENTRO'!K41+'0170-DISTRITO  LESTE'!K41+'0171-PS Centro'!K41+'0172- SAD LESTE'!K41+'0175-VISA LESTE'!K41+'0176-CS.ANTONIO COSTA-CONCEICAO'!K41+'0177-CS. SOUSAS'!K41+'0178 -CS. TAQUARAL'!K41+'0179 -CS. 31 DE MARCO'!K41+'0180-CS. SAO QUIRINO'!K41+'0181-CS. JOAQUIM EGIDIO'!K41+'0182- CS COSTA E SILVA'!K41+'0184-CARLOS GOMES'!K41+'0185-CS. BOA ESPERANCA'!K41+'0186- CRI'!K41+'caps III - esperança'!K41</f>
        <v>5528.973548500401</v>
      </c>
      <c r="L41" s="5">
        <f>'066-CEVI'!L41+'069 - CAPS CRIAD'!L41+'074-CS. CENTRO'!L41+'0170-DISTRITO  LESTE'!L41+'0171-PS Centro'!L41+'0172- SAD LESTE'!L41+'0175-VISA LESTE'!L41+'0176-CS.ANTONIO COSTA-CONCEICAO'!L41+'0177-CS. SOUSAS'!L41+'0178 -CS. TAQUARAL'!L41+'0179 -CS. 31 DE MARCO'!L41+'0180-CS. SAO QUIRINO'!L41+'0181-CS. JOAQUIM EGIDIO'!L41+'0182- CS COSTA E SILVA'!L41+'0184-CARLOS GOMES'!L41+'0185-CS. BOA ESPERANCA'!L41+'0186- CRI'!L41+'caps III - esperança'!L41</f>
        <v>3257.7071401647</v>
      </c>
      <c r="M41" s="5">
        <f>'066-CEVI'!M41+'069 - CAPS CRIAD'!M41+'074-CS. CENTRO'!M41+'0170-DISTRITO  LESTE'!M41+'0171-PS Centro'!M41+'0172- SAD LESTE'!M41+'0175-VISA LESTE'!M41+'0176-CS.ANTONIO COSTA-CONCEICAO'!M41+'0177-CS. SOUSAS'!M41+'0178 -CS. TAQUARAL'!M41+'0179 -CS. 31 DE MARCO'!M41+'0180-CS. SAO QUIRINO'!M41+'0181-CS. JOAQUIM EGIDIO'!M41+'0182- CS COSTA E SILVA'!M41+'0184-CARLOS GOMES'!M41+'0185-CS. BOA ESPERANCA'!M41+'0186- CRI'!M41+'caps III - esperança'!M41</f>
        <v>4397.160844396701</v>
      </c>
      <c r="N41" s="5">
        <f>'066-CEVI'!N41+'069 - CAPS CRIAD'!N41+'074-CS. CENTRO'!N41+'0170-DISTRITO  LESTE'!N41+'0171-PS Centro'!N41+'0172- SAD LESTE'!N41+'0175-VISA LESTE'!N41+'0176-CS.ANTONIO COSTA-CONCEICAO'!N41+'0177-CS. SOUSAS'!N41+'0178 -CS. TAQUARAL'!N41+'0179 -CS. 31 DE MARCO'!N41+'0180-CS. SAO QUIRINO'!N41+'0181-CS. JOAQUIM EGIDIO'!N41+'0182- CS COSTA E SILVA'!N41+'0184-CARLOS GOMES'!N41+'0185-CS. BOA ESPERANCA'!N41+'0186- CRI'!N41+'caps III - esperança'!N41</f>
        <v>392.4831207799</v>
      </c>
      <c r="O41" s="12"/>
    </row>
    <row r="42" spans="2:14" ht="12.75">
      <c r="B42" s="3" t="s">
        <v>41</v>
      </c>
      <c r="C42" s="5">
        <f>'066-CEVI'!C42+'069 - CAPS CRIAD'!C42+'074-CS. CENTRO'!C42+'0170-DISTRITO  LESTE'!C42+'0171-PS Centro'!C42+'0172- SAD LESTE'!C42+'0175-VISA LESTE'!C42+'0176-CS.ANTONIO COSTA-CONCEICAO'!C42+'0177-CS. SOUSAS'!C42+'0178 -CS. TAQUARAL'!C42+'0179 -CS. 31 DE MARCO'!C42+'0180-CS. SAO QUIRINO'!C42+'0181-CS. JOAQUIM EGIDIO'!C42+'0182- CS COSTA E SILVA'!C42+'0184-CARLOS GOMES'!C42+'0185-CS. BOA ESPERANCA'!C42+'0186- CRI'!C42+'caps III - esperança'!C42</f>
        <v>0</v>
      </c>
      <c r="D42" s="5">
        <f>'066-CEVI'!D42+'069 - CAPS CRIAD'!D42+'074-CS. CENTRO'!D42+'0170-DISTRITO  LESTE'!D42+'0171-PS Centro'!D42+'0172- SAD LESTE'!D42+'0175-VISA LESTE'!D42+'0176-CS.ANTONIO COSTA-CONCEICAO'!D42+'0177-CS. SOUSAS'!D42+'0178 -CS. TAQUARAL'!D42+'0179 -CS. 31 DE MARCO'!D42+'0180-CS. SAO QUIRINO'!D42+'0181-CS. JOAQUIM EGIDIO'!D42+'0182- CS COSTA E SILVA'!D42+'0184-CARLOS GOMES'!D42+'0185-CS. BOA ESPERANCA'!D42+'0186- CRI'!D42+'caps III - esperança'!D42</f>
        <v>0</v>
      </c>
      <c r="E42" s="5">
        <f>'066-CEVI'!E42+'069 - CAPS CRIAD'!E42+'074-CS. CENTRO'!E42+'0170-DISTRITO  LESTE'!E42+'0171-PS Centro'!E42+'0172- SAD LESTE'!E42+'0175-VISA LESTE'!E42+'0176-CS.ANTONIO COSTA-CONCEICAO'!E42+'0177-CS. SOUSAS'!E42+'0178 -CS. TAQUARAL'!E42+'0179 -CS. 31 DE MARCO'!E42+'0180-CS. SAO QUIRINO'!E42+'0181-CS. JOAQUIM EGIDIO'!E42+'0182- CS COSTA E SILVA'!E42+'0184-CARLOS GOMES'!E42+'0185-CS. BOA ESPERANCA'!E42+'0186- CRI'!E42+'caps III - esperança'!E42</f>
        <v>0</v>
      </c>
      <c r="F42" s="5">
        <f>'066-CEVI'!F42+'069 - CAPS CRIAD'!F42+'074-CS. CENTRO'!F42+'0170-DISTRITO  LESTE'!F42+'0171-PS Centro'!F42+'0172- SAD LESTE'!F42+'0175-VISA LESTE'!F42+'0176-CS.ANTONIO COSTA-CONCEICAO'!F42+'0177-CS. SOUSAS'!F42+'0178 -CS. TAQUARAL'!F42+'0179 -CS. 31 DE MARCO'!F42+'0180-CS. SAO QUIRINO'!F42+'0181-CS. JOAQUIM EGIDIO'!F42+'0182- CS COSTA E SILVA'!F42+'0184-CARLOS GOMES'!F42+'0185-CS. BOA ESPERANCA'!F42+'0186- CRI'!F42+'caps III - esperança'!F42</f>
        <v>0</v>
      </c>
      <c r="G42" s="5">
        <f>'066-CEVI'!G42+'069 - CAPS CRIAD'!G42+'074-CS. CENTRO'!G42+'0170-DISTRITO  LESTE'!G42+'0171-PS Centro'!G42+'0172- SAD LESTE'!G42+'0175-VISA LESTE'!G42+'0176-CS.ANTONIO COSTA-CONCEICAO'!G42+'0177-CS. SOUSAS'!G42+'0178 -CS. TAQUARAL'!G42+'0179 -CS. 31 DE MARCO'!G42+'0180-CS. SAO QUIRINO'!G42+'0181-CS. JOAQUIM EGIDIO'!G42+'0182- CS COSTA E SILVA'!G42+'0184-CARLOS GOMES'!G42+'0185-CS. BOA ESPERANCA'!G42+'0186- CRI'!G42+'caps III - esperança'!G42</f>
        <v>0</v>
      </c>
      <c r="H42" s="5">
        <f>'066-CEVI'!H42+'069 - CAPS CRIAD'!H42+'074-CS. CENTRO'!H42+'0170-DISTRITO  LESTE'!H42+'0171-PS Centro'!H42+'0172- SAD LESTE'!H42+'0175-VISA LESTE'!H42+'0176-CS.ANTONIO COSTA-CONCEICAO'!H42+'0177-CS. SOUSAS'!H42+'0178 -CS. TAQUARAL'!H42+'0179 -CS. 31 DE MARCO'!H42+'0180-CS. SAO QUIRINO'!H42+'0181-CS. JOAQUIM EGIDIO'!H42+'0182- CS COSTA E SILVA'!H42+'0184-CARLOS GOMES'!H42+'0185-CS. BOA ESPERANCA'!H42+'0186- CRI'!H42+'caps III - esperança'!H42</f>
        <v>0</v>
      </c>
      <c r="I42" s="5">
        <f>'066-CEVI'!I42+'069 - CAPS CRIAD'!I42+'074-CS. CENTRO'!I42+'0170-DISTRITO  LESTE'!I42+'0171-PS Centro'!I42+'0172- SAD LESTE'!I42+'0175-VISA LESTE'!I42+'0176-CS.ANTONIO COSTA-CONCEICAO'!I42+'0177-CS. SOUSAS'!I42+'0178 -CS. TAQUARAL'!I42+'0179 -CS. 31 DE MARCO'!I42+'0180-CS. SAO QUIRINO'!I42+'0181-CS. JOAQUIM EGIDIO'!I42+'0182- CS COSTA E SILVA'!I42+'0184-CARLOS GOMES'!I42+'0185-CS. BOA ESPERANCA'!I42+'0186- CRI'!I42+'caps III - esperança'!I42</f>
        <v>0</v>
      </c>
      <c r="J42" s="5">
        <f>'066-CEVI'!J42+'069 - CAPS CRIAD'!J42+'074-CS. CENTRO'!J42+'0170-DISTRITO  LESTE'!J42+'0171-PS Centro'!J42+'0172- SAD LESTE'!J42+'0175-VISA LESTE'!J42+'0176-CS.ANTONIO COSTA-CONCEICAO'!J42+'0177-CS. SOUSAS'!J42+'0178 -CS. TAQUARAL'!J42+'0179 -CS. 31 DE MARCO'!J42+'0180-CS. SAO QUIRINO'!J42+'0181-CS. JOAQUIM EGIDIO'!J42+'0182- CS COSTA E SILVA'!J42+'0184-CARLOS GOMES'!J42+'0185-CS. BOA ESPERANCA'!J42+'0186- CRI'!J42+'caps III - esperança'!J42</f>
        <v>0</v>
      </c>
      <c r="K42" s="5">
        <f>'066-CEVI'!K42+'069 - CAPS CRIAD'!K42+'074-CS. CENTRO'!K42+'0170-DISTRITO  LESTE'!K42+'0171-PS Centro'!K42+'0172- SAD LESTE'!K42+'0175-VISA LESTE'!K42+'0176-CS.ANTONIO COSTA-CONCEICAO'!K42+'0177-CS. SOUSAS'!K42+'0178 -CS. TAQUARAL'!K42+'0179 -CS. 31 DE MARCO'!K42+'0180-CS. SAO QUIRINO'!K42+'0181-CS. JOAQUIM EGIDIO'!K42+'0182- CS COSTA E SILVA'!K42+'0184-CARLOS GOMES'!K42+'0185-CS. BOA ESPERANCA'!K42+'0186- CRI'!K42+'caps III - esperança'!K42</f>
        <v>0</v>
      </c>
      <c r="L42" s="5">
        <f>'066-CEVI'!L42+'069 - CAPS CRIAD'!L42+'074-CS. CENTRO'!L42+'0170-DISTRITO  LESTE'!L42+'0171-PS Centro'!L42+'0172- SAD LESTE'!L42+'0175-VISA LESTE'!L42+'0176-CS.ANTONIO COSTA-CONCEICAO'!L42+'0177-CS. SOUSAS'!L42+'0178 -CS. TAQUARAL'!L42+'0179 -CS. 31 DE MARCO'!L42+'0180-CS. SAO QUIRINO'!L42+'0181-CS. JOAQUIM EGIDIO'!L42+'0182- CS COSTA E SILVA'!L42+'0184-CARLOS GOMES'!L42+'0185-CS. BOA ESPERANCA'!L42+'0186- CRI'!L42+'caps III - esperança'!L42</f>
        <v>0</v>
      </c>
      <c r="M42" s="5">
        <f>'066-CEVI'!M42+'069 - CAPS CRIAD'!M42+'074-CS. CENTRO'!M42+'0170-DISTRITO  LESTE'!M42+'0171-PS Centro'!M42+'0172- SAD LESTE'!M42+'0175-VISA LESTE'!M42+'0176-CS.ANTONIO COSTA-CONCEICAO'!M42+'0177-CS. SOUSAS'!M42+'0178 -CS. TAQUARAL'!M42+'0179 -CS. 31 DE MARCO'!M42+'0180-CS. SAO QUIRINO'!M42+'0181-CS. JOAQUIM EGIDIO'!M42+'0182- CS COSTA E SILVA'!M42+'0184-CARLOS GOMES'!M42+'0185-CS. BOA ESPERANCA'!M42+'0186- CRI'!M42+'caps III - esperança'!M42</f>
        <v>0</v>
      </c>
      <c r="N42" s="5">
        <f>'066-CEVI'!N42+'069 - CAPS CRIAD'!N42+'074-CS. CENTRO'!N42+'0170-DISTRITO  LESTE'!N42+'0171-PS Centro'!N42+'0172- SAD LESTE'!N42+'0175-VISA LESTE'!N42+'0176-CS.ANTONIO COSTA-CONCEICAO'!N42+'0177-CS. SOUSAS'!N42+'0178 -CS. TAQUARAL'!N42+'0179 -CS. 31 DE MARCO'!N42+'0180-CS. SAO QUIRINO'!N42+'0181-CS. JOAQUIM EGIDIO'!N42+'0182- CS COSTA E SILVA'!N42+'0184-CARLOS GOMES'!N42+'0185-CS. BOA ESPERANCA'!N42+'0186- CRI'!N42+'caps III - esperança'!N42</f>
        <v>0</v>
      </c>
    </row>
    <row r="43" spans="2:14" ht="12.75">
      <c r="B43" s="3" t="s">
        <v>42</v>
      </c>
      <c r="C43" s="5">
        <f>'066-CEVI'!C43+'069 - CAPS CRIAD'!C43+'074-CS. CENTRO'!C43+'0170-DISTRITO  LESTE'!C43+'0171-PS Centro'!C43+'0172- SAD LESTE'!C43+'0175-VISA LESTE'!C43+'0176-CS.ANTONIO COSTA-CONCEICAO'!C43+'0177-CS. SOUSAS'!C43+'0178 -CS. TAQUARAL'!C43+'0179 -CS. 31 DE MARCO'!C43+'0180-CS. SAO QUIRINO'!C43+'0181-CS. JOAQUIM EGIDIO'!C43+'0182- CS COSTA E SILVA'!C43+'0184-CARLOS GOMES'!C43+'0185-CS. BOA ESPERANCA'!C43+'0186- CRI'!C43+'caps III - esperança'!C43</f>
        <v>0</v>
      </c>
      <c r="D43" s="5">
        <f>'066-CEVI'!D43+'069 - CAPS CRIAD'!D43+'074-CS. CENTRO'!D43+'0170-DISTRITO  LESTE'!D43+'0171-PS Centro'!D43+'0172- SAD LESTE'!D43+'0175-VISA LESTE'!D43+'0176-CS.ANTONIO COSTA-CONCEICAO'!D43+'0177-CS. SOUSAS'!D43+'0178 -CS. TAQUARAL'!D43+'0179 -CS. 31 DE MARCO'!D43+'0180-CS. SAO QUIRINO'!D43+'0181-CS. JOAQUIM EGIDIO'!D43+'0182- CS COSTA E SILVA'!D43+'0184-CARLOS GOMES'!D43+'0185-CS. BOA ESPERANCA'!D43+'0186- CRI'!D43+'caps III - esperança'!D43</f>
        <v>0</v>
      </c>
      <c r="E43" s="5">
        <f>'066-CEVI'!E43+'069 - CAPS CRIAD'!E43+'074-CS. CENTRO'!E43+'0170-DISTRITO  LESTE'!E43+'0171-PS Centro'!E43+'0172- SAD LESTE'!E43+'0175-VISA LESTE'!E43+'0176-CS.ANTONIO COSTA-CONCEICAO'!E43+'0177-CS. SOUSAS'!E43+'0178 -CS. TAQUARAL'!E43+'0179 -CS. 31 DE MARCO'!E43+'0180-CS. SAO QUIRINO'!E43+'0181-CS. JOAQUIM EGIDIO'!E43+'0182- CS COSTA E SILVA'!E43+'0184-CARLOS GOMES'!E43+'0185-CS. BOA ESPERANCA'!E43+'0186- CRI'!E43+'caps III - esperança'!E43</f>
        <v>0</v>
      </c>
      <c r="F43" s="5">
        <f>'066-CEVI'!F43+'069 - CAPS CRIAD'!F43+'074-CS. CENTRO'!F43+'0170-DISTRITO  LESTE'!F43+'0171-PS Centro'!F43+'0172- SAD LESTE'!F43+'0175-VISA LESTE'!F43+'0176-CS.ANTONIO COSTA-CONCEICAO'!F43+'0177-CS. SOUSAS'!F43+'0178 -CS. TAQUARAL'!F43+'0179 -CS. 31 DE MARCO'!F43+'0180-CS. SAO QUIRINO'!F43+'0181-CS. JOAQUIM EGIDIO'!F43+'0182- CS COSTA E SILVA'!F43+'0184-CARLOS GOMES'!F43+'0185-CS. BOA ESPERANCA'!F43+'0186- CRI'!F43+'caps III - esperança'!F43</f>
        <v>1062.0447012263</v>
      </c>
      <c r="G43" s="5">
        <f>'066-CEVI'!G43+'069 - CAPS CRIAD'!G43+'074-CS. CENTRO'!G43+'0170-DISTRITO  LESTE'!G43+'0171-PS Centro'!G43+'0172- SAD LESTE'!G43+'0175-VISA LESTE'!G43+'0176-CS.ANTONIO COSTA-CONCEICAO'!G43+'0177-CS. SOUSAS'!G43+'0178 -CS. TAQUARAL'!G43+'0179 -CS. 31 DE MARCO'!G43+'0180-CS. SAO QUIRINO'!G43+'0181-CS. JOAQUIM EGIDIO'!G43+'0182- CS COSTA E SILVA'!G43+'0184-CARLOS GOMES'!G43+'0185-CS. BOA ESPERANCA'!G43+'0186- CRI'!G43+'caps III - esperança'!G43</f>
        <v>0</v>
      </c>
      <c r="H43" s="5">
        <f>'066-CEVI'!H43+'069 - CAPS CRIAD'!H43+'074-CS. CENTRO'!H43+'0170-DISTRITO  LESTE'!H43+'0171-PS Centro'!H43+'0172- SAD LESTE'!H43+'0175-VISA LESTE'!H43+'0176-CS.ANTONIO COSTA-CONCEICAO'!H43+'0177-CS. SOUSAS'!H43+'0178 -CS. TAQUARAL'!H43+'0179 -CS. 31 DE MARCO'!H43+'0180-CS. SAO QUIRINO'!H43+'0181-CS. JOAQUIM EGIDIO'!H43+'0182- CS COSTA E SILVA'!H43+'0184-CARLOS GOMES'!H43+'0185-CS. BOA ESPERANCA'!H43+'0186- CRI'!H43+'caps III - esperança'!H43</f>
        <v>0</v>
      </c>
      <c r="I43" s="5">
        <f>'066-CEVI'!I43+'069 - CAPS CRIAD'!I43+'074-CS. CENTRO'!I43+'0170-DISTRITO  LESTE'!I43+'0171-PS Centro'!I43+'0172- SAD LESTE'!I43+'0175-VISA LESTE'!I43+'0176-CS.ANTONIO COSTA-CONCEICAO'!I43+'0177-CS. SOUSAS'!I43+'0178 -CS. TAQUARAL'!I43+'0179 -CS. 31 DE MARCO'!I43+'0180-CS. SAO QUIRINO'!I43+'0181-CS. JOAQUIM EGIDIO'!I43+'0182- CS COSTA E SILVA'!I43+'0184-CARLOS GOMES'!I43+'0185-CS. BOA ESPERANCA'!I43+'0186- CRI'!I43+'caps III - esperança'!I43</f>
        <v>0</v>
      </c>
      <c r="J43" s="5">
        <f>'066-CEVI'!J43+'069 - CAPS CRIAD'!J43+'074-CS. CENTRO'!J43+'0170-DISTRITO  LESTE'!J43+'0171-PS Centro'!J43+'0172- SAD LESTE'!J43+'0175-VISA LESTE'!J43+'0176-CS.ANTONIO COSTA-CONCEICAO'!J43+'0177-CS. SOUSAS'!J43+'0178 -CS. TAQUARAL'!J43+'0179 -CS. 31 DE MARCO'!J43+'0180-CS. SAO QUIRINO'!J43+'0181-CS. JOAQUIM EGIDIO'!J43+'0182- CS COSTA E SILVA'!J43+'0184-CARLOS GOMES'!J43+'0185-CS. BOA ESPERANCA'!J43+'0186- CRI'!J43+'caps III - esperança'!J43</f>
        <v>0</v>
      </c>
      <c r="K43" s="5">
        <f>'066-CEVI'!K43+'069 - CAPS CRIAD'!K43+'074-CS. CENTRO'!K43+'0170-DISTRITO  LESTE'!K43+'0171-PS Centro'!K43+'0172- SAD LESTE'!K43+'0175-VISA LESTE'!K43+'0176-CS.ANTONIO COSTA-CONCEICAO'!K43+'0177-CS. SOUSAS'!K43+'0178 -CS. TAQUARAL'!K43+'0179 -CS. 31 DE MARCO'!K43+'0180-CS. SAO QUIRINO'!K43+'0181-CS. JOAQUIM EGIDIO'!K43+'0182- CS COSTA E SILVA'!K43+'0184-CARLOS GOMES'!K43+'0185-CS. BOA ESPERANCA'!K43+'0186- CRI'!K43+'caps III - esperança'!K43</f>
        <v>0</v>
      </c>
      <c r="L43" s="5">
        <f>'066-CEVI'!L43+'069 - CAPS CRIAD'!L43+'074-CS. CENTRO'!L43+'0170-DISTRITO  LESTE'!L43+'0171-PS Centro'!L43+'0172- SAD LESTE'!L43+'0175-VISA LESTE'!L43+'0176-CS.ANTONIO COSTA-CONCEICAO'!L43+'0177-CS. SOUSAS'!L43+'0178 -CS. TAQUARAL'!L43+'0179 -CS. 31 DE MARCO'!L43+'0180-CS. SAO QUIRINO'!L43+'0181-CS. JOAQUIM EGIDIO'!L43+'0182- CS COSTA E SILVA'!L43+'0184-CARLOS GOMES'!L43+'0185-CS. BOA ESPERANCA'!L43+'0186- CRI'!L43+'caps III - esperança'!L43</f>
        <v>0</v>
      </c>
      <c r="M43" s="5">
        <f>'066-CEVI'!M43+'069 - CAPS CRIAD'!M43+'074-CS. CENTRO'!M43+'0170-DISTRITO  LESTE'!M43+'0171-PS Centro'!M43+'0172- SAD LESTE'!M43+'0175-VISA LESTE'!M43+'0176-CS.ANTONIO COSTA-CONCEICAO'!M43+'0177-CS. SOUSAS'!M43+'0178 -CS. TAQUARAL'!M43+'0179 -CS. 31 DE MARCO'!M43+'0180-CS. SAO QUIRINO'!M43+'0181-CS. JOAQUIM EGIDIO'!M43+'0182- CS COSTA E SILVA'!M43+'0184-CARLOS GOMES'!M43+'0185-CS. BOA ESPERANCA'!M43+'0186- CRI'!M43+'caps III - esperança'!M43</f>
        <v>0</v>
      </c>
      <c r="N43" s="5">
        <f>'066-CEVI'!N43+'069 - CAPS CRIAD'!N43+'074-CS. CENTRO'!N43+'0170-DISTRITO  LESTE'!N43+'0171-PS Centro'!N43+'0172- SAD LESTE'!N43+'0175-VISA LESTE'!N43+'0176-CS.ANTONIO COSTA-CONCEICAO'!N43+'0177-CS. SOUSAS'!N43+'0178 -CS. TAQUARAL'!N43+'0179 -CS. 31 DE MARCO'!N43+'0180-CS. SAO QUIRINO'!N43+'0181-CS. JOAQUIM EGIDIO'!N43+'0182- CS COSTA E SILVA'!N43+'0184-CARLOS GOMES'!N43+'0185-CS. BOA ESPERANCA'!N43+'0186- CRI'!N43+'caps III - esperança'!N43</f>
        <v>0</v>
      </c>
    </row>
    <row r="44" spans="2:14" ht="12.75">
      <c r="B44" s="3" t="s">
        <v>43</v>
      </c>
      <c r="C44" s="5">
        <f>'066-CEVI'!C44+'069 - CAPS CRIAD'!C44+'074-CS. CENTRO'!C44+'0170-DISTRITO  LESTE'!C44+'0171-PS Centro'!C44+'0172- SAD LESTE'!C44+'0175-VISA LESTE'!C44+'0176-CS.ANTONIO COSTA-CONCEICAO'!C44+'0177-CS. SOUSAS'!C44+'0178 -CS. TAQUARAL'!C44+'0179 -CS. 31 DE MARCO'!C44+'0180-CS. SAO QUIRINO'!C44+'0181-CS. JOAQUIM EGIDIO'!C44+'0182- CS COSTA E SILVA'!C44+'0184-CARLOS GOMES'!C44+'0185-CS. BOA ESPERANCA'!C44+'0186- CRI'!C44+'caps III - esperança'!C44</f>
        <v>16915.47</v>
      </c>
      <c r="D44" s="5">
        <f>'066-CEVI'!D44+'069 - CAPS CRIAD'!D44+'074-CS. CENTRO'!D44+'0170-DISTRITO  LESTE'!D44+'0171-PS Centro'!D44+'0172- SAD LESTE'!D44+'0175-VISA LESTE'!D44+'0176-CS.ANTONIO COSTA-CONCEICAO'!D44+'0177-CS. SOUSAS'!D44+'0178 -CS. TAQUARAL'!D44+'0179 -CS. 31 DE MARCO'!D44+'0180-CS. SAO QUIRINO'!D44+'0181-CS. JOAQUIM EGIDIO'!D44+'0182- CS COSTA E SILVA'!D44+'0184-CARLOS GOMES'!D44+'0185-CS. BOA ESPERANCA'!D44+'0186- CRI'!D44+'caps III - esperança'!D44</f>
        <v>14905.35</v>
      </c>
      <c r="E44" s="5">
        <f>'066-CEVI'!E44+'069 - CAPS CRIAD'!E44+'074-CS. CENTRO'!E44+'0170-DISTRITO  LESTE'!E44+'0171-PS Centro'!E44+'0172- SAD LESTE'!E44+'0175-VISA LESTE'!E44+'0176-CS.ANTONIO COSTA-CONCEICAO'!E44+'0177-CS. SOUSAS'!E44+'0178 -CS. TAQUARAL'!E44+'0179 -CS. 31 DE MARCO'!E44+'0180-CS. SAO QUIRINO'!E44+'0181-CS. JOAQUIM EGIDIO'!E44+'0182- CS COSTA E SILVA'!E44+'0184-CARLOS GOMES'!E44+'0185-CS. BOA ESPERANCA'!E44+'0186- CRI'!E44+'caps III - esperança'!E44</f>
        <v>18144.690000000002</v>
      </c>
      <c r="F44" s="5">
        <f>'066-CEVI'!F44+'069 - CAPS CRIAD'!F44+'074-CS. CENTRO'!F44+'0170-DISTRITO  LESTE'!F44+'0171-PS Centro'!F44+'0172- SAD LESTE'!F44+'0175-VISA LESTE'!F44+'0176-CS.ANTONIO COSTA-CONCEICAO'!F44+'0177-CS. SOUSAS'!F44+'0178 -CS. TAQUARAL'!F44+'0179 -CS. 31 DE MARCO'!F44+'0180-CS. SAO QUIRINO'!F44+'0181-CS. JOAQUIM EGIDIO'!F44+'0182- CS COSTA E SILVA'!F44+'0184-CARLOS GOMES'!F44+'0185-CS. BOA ESPERANCA'!F44+'0186- CRI'!F44+'caps III - esperança'!F44</f>
        <v>15433.19</v>
      </c>
      <c r="G44" s="5">
        <f>'066-CEVI'!G44+'069 - CAPS CRIAD'!G44+'074-CS. CENTRO'!G44+'0170-DISTRITO  LESTE'!G44+'0171-PS Centro'!G44+'0172- SAD LESTE'!G44+'0175-VISA LESTE'!G44+'0176-CS.ANTONIO COSTA-CONCEICAO'!G44+'0177-CS. SOUSAS'!G44+'0178 -CS. TAQUARAL'!G44+'0179 -CS. 31 DE MARCO'!G44+'0180-CS. SAO QUIRINO'!G44+'0181-CS. JOAQUIM EGIDIO'!G44+'0182- CS COSTA E SILVA'!G44+'0184-CARLOS GOMES'!G44+'0185-CS. BOA ESPERANCA'!G44+'0186- CRI'!G44+'caps III - esperança'!G44</f>
        <v>17210.570000000003</v>
      </c>
      <c r="H44" s="5">
        <f>'066-CEVI'!H44+'069 - CAPS CRIAD'!H44+'074-CS. CENTRO'!H44+'0170-DISTRITO  LESTE'!H44+'0171-PS Centro'!H44+'0172- SAD LESTE'!H44+'0175-VISA LESTE'!H44+'0176-CS.ANTONIO COSTA-CONCEICAO'!H44+'0177-CS. SOUSAS'!H44+'0178 -CS. TAQUARAL'!H44+'0179 -CS. 31 DE MARCO'!H44+'0180-CS. SAO QUIRINO'!H44+'0181-CS. JOAQUIM EGIDIO'!H44+'0182- CS COSTA E SILVA'!H44+'0184-CARLOS GOMES'!H44+'0185-CS. BOA ESPERANCA'!H44+'0186- CRI'!H44+'caps III - esperança'!H44</f>
        <v>15197.859999999999</v>
      </c>
      <c r="I44" s="5">
        <f>'066-CEVI'!I44+'069 - CAPS CRIAD'!I44+'074-CS. CENTRO'!I44+'0170-DISTRITO  LESTE'!I44+'0171-PS Centro'!I44+'0172- SAD LESTE'!I44+'0175-VISA LESTE'!I44+'0176-CS.ANTONIO COSTA-CONCEICAO'!I44+'0177-CS. SOUSAS'!I44+'0178 -CS. TAQUARAL'!I44+'0179 -CS. 31 DE MARCO'!I44+'0180-CS. SAO QUIRINO'!I44+'0181-CS. JOAQUIM EGIDIO'!I44+'0182- CS COSTA E SILVA'!I44+'0184-CARLOS GOMES'!I44+'0185-CS. BOA ESPERANCA'!I44+'0186- CRI'!I44+'caps III - esperança'!I44</f>
        <v>17655.27</v>
      </c>
      <c r="J44" s="5">
        <f>'066-CEVI'!J44+'069 - CAPS CRIAD'!J44+'074-CS. CENTRO'!J44+'0170-DISTRITO  LESTE'!J44+'0171-PS Centro'!J44+'0172- SAD LESTE'!J44+'0175-VISA LESTE'!J44+'0176-CS.ANTONIO COSTA-CONCEICAO'!J44+'0177-CS. SOUSAS'!J44+'0178 -CS. TAQUARAL'!J44+'0179 -CS. 31 DE MARCO'!J44+'0180-CS. SAO QUIRINO'!J44+'0181-CS. JOAQUIM EGIDIO'!J44+'0182- CS COSTA E SILVA'!J44+'0184-CARLOS GOMES'!J44+'0185-CS. BOA ESPERANCA'!J44+'0186- CRI'!J44+'caps III - esperança'!J44</f>
        <v>14040.62</v>
      </c>
      <c r="K44" s="5">
        <f>'066-CEVI'!K44+'069 - CAPS CRIAD'!K44+'074-CS. CENTRO'!K44+'0170-DISTRITO  LESTE'!K44+'0171-PS Centro'!K44+'0172- SAD LESTE'!K44+'0175-VISA LESTE'!K44+'0176-CS.ANTONIO COSTA-CONCEICAO'!K44+'0177-CS. SOUSAS'!K44+'0178 -CS. TAQUARAL'!K44+'0179 -CS. 31 DE MARCO'!K44+'0180-CS. SAO QUIRINO'!K44+'0181-CS. JOAQUIM EGIDIO'!K44+'0182- CS COSTA E SILVA'!K44+'0184-CARLOS GOMES'!K44+'0185-CS. BOA ESPERANCA'!K44+'0186- CRI'!K44+'caps III - esperança'!K44</f>
        <v>14639.689999999997</v>
      </c>
      <c r="L44" s="5">
        <f>'066-CEVI'!L44+'069 - CAPS CRIAD'!L44+'074-CS. CENTRO'!L44+'0170-DISTRITO  LESTE'!L44+'0171-PS Centro'!L44+'0172- SAD LESTE'!L44+'0175-VISA LESTE'!L44+'0176-CS.ANTONIO COSTA-CONCEICAO'!L44+'0177-CS. SOUSAS'!L44+'0178 -CS. TAQUARAL'!L44+'0179 -CS. 31 DE MARCO'!L44+'0180-CS. SAO QUIRINO'!L44+'0181-CS. JOAQUIM EGIDIO'!L44+'0182- CS COSTA E SILVA'!L44+'0184-CARLOS GOMES'!L44+'0185-CS. BOA ESPERANCA'!L44+'0186- CRI'!L44+'caps III - esperança'!L44</f>
        <v>16307.240000000002</v>
      </c>
      <c r="M44" s="5">
        <f>'066-CEVI'!M44+'069 - CAPS CRIAD'!M44+'074-CS. CENTRO'!M44+'0170-DISTRITO  LESTE'!M44+'0171-PS Centro'!M44+'0172- SAD LESTE'!M44+'0175-VISA LESTE'!M44+'0176-CS.ANTONIO COSTA-CONCEICAO'!M44+'0177-CS. SOUSAS'!M44+'0178 -CS. TAQUARAL'!M44+'0179 -CS. 31 DE MARCO'!M44+'0180-CS. SAO QUIRINO'!M44+'0181-CS. JOAQUIM EGIDIO'!M44+'0182- CS COSTA E SILVA'!M44+'0184-CARLOS GOMES'!M44+'0185-CS. BOA ESPERANCA'!M44+'0186- CRI'!M44+'caps III - esperança'!M44</f>
        <v>16307.240000000002</v>
      </c>
      <c r="N44" s="5">
        <f>'066-CEVI'!N44+'069 - CAPS CRIAD'!N44+'074-CS. CENTRO'!N44+'0170-DISTRITO  LESTE'!N44+'0171-PS Centro'!N44+'0172- SAD LESTE'!N44+'0175-VISA LESTE'!N44+'0176-CS.ANTONIO COSTA-CONCEICAO'!N44+'0177-CS. SOUSAS'!N44+'0178 -CS. TAQUARAL'!N44+'0179 -CS. 31 DE MARCO'!N44+'0180-CS. SAO QUIRINO'!N44+'0181-CS. JOAQUIM EGIDIO'!N44+'0182- CS COSTA E SILVA'!N44+'0184-CARLOS GOMES'!N44+'0185-CS. BOA ESPERANCA'!N44+'0186- CRI'!N44+'caps III - esperança'!N44</f>
        <v>15738.279999999999</v>
      </c>
    </row>
    <row r="45" spans="2:14" ht="12.75">
      <c r="B45" s="3" t="s">
        <v>44</v>
      </c>
      <c r="C45" s="5">
        <f>'066-CEVI'!C45+'069 - CAPS CRIAD'!C45+'074-CS. CENTRO'!C45+'0170-DISTRITO  LESTE'!C45+'0171-PS Centro'!C45+'0172- SAD LESTE'!C45+'0175-VISA LESTE'!C45+'0176-CS.ANTONIO COSTA-CONCEICAO'!C45+'0177-CS. SOUSAS'!C45+'0178 -CS. TAQUARAL'!C45+'0179 -CS. 31 DE MARCO'!C45+'0180-CS. SAO QUIRINO'!C45+'0181-CS. JOAQUIM EGIDIO'!C45+'0182- CS COSTA E SILVA'!C45+'0184-CARLOS GOMES'!C45+'0185-CS. BOA ESPERANCA'!C45+'0186- CRI'!C45+'caps III - esperança'!C45</f>
        <v>0</v>
      </c>
      <c r="D45" s="5">
        <f>'066-CEVI'!D45+'069 - CAPS CRIAD'!D45+'074-CS. CENTRO'!D45+'0170-DISTRITO  LESTE'!D45+'0171-PS Centro'!D45+'0172- SAD LESTE'!D45+'0175-VISA LESTE'!D45+'0176-CS.ANTONIO COSTA-CONCEICAO'!D45+'0177-CS. SOUSAS'!D45+'0178 -CS. TAQUARAL'!D45+'0179 -CS. 31 DE MARCO'!D45+'0180-CS. SAO QUIRINO'!D45+'0181-CS. JOAQUIM EGIDIO'!D45+'0182- CS COSTA E SILVA'!D45+'0184-CARLOS GOMES'!D45+'0185-CS. BOA ESPERANCA'!D45+'0186- CRI'!D45+'caps III - esperança'!D45</f>
        <v>0</v>
      </c>
      <c r="E45" s="5">
        <f>'066-CEVI'!E45+'069 - CAPS CRIAD'!E45+'074-CS. CENTRO'!E45+'0170-DISTRITO  LESTE'!E45+'0171-PS Centro'!E45+'0172- SAD LESTE'!E45+'0175-VISA LESTE'!E45+'0176-CS.ANTONIO COSTA-CONCEICAO'!E45+'0177-CS. SOUSAS'!E45+'0178 -CS. TAQUARAL'!E45+'0179 -CS. 31 DE MARCO'!E45+'0180-CS. SAO QUIRINO'!E45+'0181-CS. JOAQUIM EGIDIO'!E45+'0182- CS COSTA E SILVA'!E45+'0184-CARLOS GOMES'!E45+'0185-CS. BOA ESPERANCA'!E45+'0186- CRI'!E45+'caps III - esperança'!E45</f>
        <v>0</v>
      </c>
      <c r="F45" s="5">
        <f>'066-CEVI'!F45+'069 - CAPS CRIAD'!F45+'074-CS. CENTRO'!F45+'0170-DISTRITO  LESTE'!F45+'0171-PS Centro'!F45+'0172- SAD LESTE'!F45+'0175-VISA LESTE'!F45+'0176-CS.ANTONIO COSTA-CONCEICAO'!F45+'0177-CS. SOUSAS'!F45+'0178 -CS. TAQUARAL'!F45+'0179 -CS. 31 DE MARCO'!F45+'0180-CS. SAO QUIRINO'!F45+'0181-CS. JOAQUIM EGIDIO'!F45+'0182- CS COSTA E SILVA'!F45+'0184-CARLOS GOMES'!F45+'0185-CS. BOA ESPERANCA'!F45+'0186- CRI'!F45+'caps III - esperança'!F45</f>
        <v>0</v>
      </c>
      <c r="G45" s="5">
        <f>'066-CEVI'!G45+'069 - CAPS CRIAD'!G45+'074-CS. CENTRO'!G45+'0170-DISTRITO  LESTE'!G45+'0171-PS Centro'!G45+'0172- SAD LESTE'!G45+'0175-VISA LESTE'!G45+'0176-CS.ANTONIO COSTA-CONCEICAO'!G45+'0177-CS. SOUSAS'!G45+'0178 -CS. TAQUARAL'!G45+'0179 -CS. 31 DE MARCO'!G45+'0180-CS. SAO QUIRINO'!G45+'0181-CS. JOAQUIM EGIDIO'!G45+'0182- CS COSTA E SILVA'!G45+'0184-CARLOS GOMES'!G45+'0185-CS. BOA ESPERANCA'!G45+'0186- CRI'!G45+'caps III - esperança'!G45</f>
        <v>0</v>
      </c>
      <c r="H45" s="5">
        <f>'066-CEVI'!H45+'069 - CAPS CRIAD'!H45+'074-CS. CENTRO'!H45+'0170-DISTRITO  LESTE'!H45+'0171-PS Centro'!H45+'0172- SAD LESTE'!H45+'0175-VISA LESTE'!H45+'0176-CS.ANTONIO COSTA-CONCEICAO'!H45+'0177-CS. SOUSAS'!H45+'0178 -CS. TAQUARAL'!H45+'0179 -CS. 31 DE MARCO'!H45+'0180-CS. SAO QUIRINO'!H45+'0181-CS. JOAQUIM EGIDIO'!H45+'0182- CS COSTA E SILVA'!H45+'0184-CARLOS GOMES'!H45+'0185-CS. BOA ESPERANCA'!H45+'0186- CRI'!H45+'caps III - esperança'!H45</f>
        <v>0</v>
      </c>
      <c r="I45" s="5">
        <f>'066-CEVI'!I45+'069 - CAPS CRIAD'!I45+'074-CS. CENTRO'!I45+'0170-DISTRITO  LESTE'!I45+'0171-PS Centro'!I45+'0172- SAD LESTE'!I45+'0175-VISA LESTE'!I45+'0176-CS.ANTONIO COSTA-CONCEICAO'!I45+'0177-CS. SOUSAS'!I45+'0178 -CS. TAQUARAL'!I45+'0179 -CS. 31 DE MARCO'!I45+'0180-CS. SAO QUIRINO'!I45+'0181-CS. JOAQUIM EGIDIO'!I45+'0182- CS COSTA E SILVA'!I45+'0184-CARLOS GOMES'!I45+'0185-CS. BOA ESPERANCA'!I45+'0186- CRI'!I45+'caps III - esperança'!I45</f>
        <v>0</v>
      </c>
      <c r="J45" s="5">
        <f>'066-CEVI'!J45+'069 - CAPS CRIAD'!J45+'074-CS. CENTRO'!J45+'0170-DISTRITO  LESTE'!J45+'0171-PS Centro'!J45+'0172- SAD LESTE'!J45+'0175-VISA LESTE'!J45+'0176-CS.ANTONIO COSTA-CONCEICAO'!J45+'0177-CS. SOUSAS'!J45+'0178 -CS. TAQUARAL'!J45+'0179 -CS. 31 DE MARCO'!J45+'0180-CS. SAO QUIRINO'!J45+'0181-CS. JOAQUIM EGIDIO'!J45+'0182- CS COSTA E SILVA'!J45+'0184-CARLOS GOMES'!J45+'0185-CS. BOA ESPERANCA'!J45+'0186- CRI'!J45+'caps III - esperança'!J45</f>
        <v>0</v>
      </c>
      <c r="K45" s="5">
        <f>'066-CEVI'!K45+'069 - CAPS CRIAD'!K45+'074-CS. CENTRO'!K45+'0170-DISTRITO  LESTE'!K45+'0171-PS Centro'!K45+'0172- SAD LESTE'!K45+'0175-VISA LESTE'!K45+'0176-CS.ANTONIO COSTA-CONCEICAO'!K45+'0177-CS. SOUSAS'!K45+'0178 -CS. TAQUARAL'!K45+'0179 -CS. 31 DE MARCO'!K45+'0180-CS. SAO QUIRINO'!K45+'0181-CS. JOAQUIM EGIDIO'!K45+'0182- CS COSTA E SILVA'!K45+'0184-CARLOS GOMES'!K45+'0185-CS. BOA ESPERANCA'!K45+'0186- CRI'!K45+'caps III - esperança'!K45</f>
        <v>0</v>
      </c>
      <c r="L45" s="5">
        <f>'066-CEVI'!L45+'069 - CAPS CRIAD'!L45+'074-CS. CENTRO'!L45+'0170-DISTRITO  LESTE'!L45+'0171-PS Centro'!L45+'0172- SAD LESTE'!L45+'0175-VISA LESTE'!L45+'0176-CS.ANTONIO COSTA-CONCEICAO'!L45+'0177-CS. SOUSAS'!L45+'0178 -CS. TAQUARAL'!L45+'0179 -CS. 31 DE MARCO'!L45+'0180-CS. SAO QUIRINO'!L45+'0181-CS. JOAQUIM EGIDIO'!L45+'0182- CS COSTA E SILVA'!L45+'0184-CARLOS GOMES'!L45+'0185-CS. BOA ESPERANCA'!L45+'0186- CRI'!L45+'caps III - esperança'!L45</f>
        <v>0</v>
      </c>
      <c r="M45" s="5">
        <f>'066-CEVI'!M45+'069 - CAPS CRIAD'!M45+'074-CS. CENTRO'!M45+'0170-DISTRITO  LESTE'!M45+'0171-PS Centro'!M45+'0172- SAD LESTE'!M45+'0175-VISA LESTE'!M45+'0176-CS.ANTONIO COSTA-CONCEICAO'!M45+'0177-CS. SOUSAS'!M45+'0178 -CS. TAQUARAL'!M45+'0179 -CS. 31 DE MARCO'!M45+'0180-CS. SAO QUIRINO'!M45+'0181-CS. JOAQUIM EGIDIO'!M45+'0182- CS COSTA E SILVA'!M45+'0184-CARLOS GOMES'!M45+'0185-CS. BOA ESPERANCA'!M45+'0186- CRI'!M45+'caps III - esperança'!M45</f>
        <v>0</v>
      </c>
      <c r="N45" s="5">
        <f>'066-CEVI'!N45+'069 - CAPS CRIAD'!N45+'074-CS. CENTRO'!N45+'0170-DISTRITO  LESTE'!N45+'0171-PS Centro'!N45+'0172- SAD LESTE'!N45+'0175-VISA LESTE'!N45+'0176-CS.ANTONIO COSTA-CONCEICAO'!N45+'0177-CS. SOUSAS'!N45+'0178 -CS. TAQUARAL'!N45+'0179 -CS. 31 DE MARCO'!N45+'0180-CS. SAO QUIRINO'!N45+'0181-CS. JOAQUIM EGIDIO'!N45+'0182- CS COSTA E SILVA'!N45+'0184-CARLOS GOMES'!N45+'0185-CS. BOA ESPERANCA'!N45+'0186- CRI'!N45+'caps III - esperança'!N45</f>
        <v>0</v>
      </c>
    </row>
    <row r="46" spans="2:14" ht="12.75">
      <c r="B46" s="3" t="s">
        <v>45</v>
      </c>
      <c r="C46" s="5">
        <f>'066-CEVI'!C46+'069 - CAPS CRIAD'!C46+'074-CS. CENTRO'!C46+'0170-DISTRITO  LESTE'!C46+'0171-PS Centro'!C46+'0172- SAD LESTE'!C46+'0175-VISA LESTE'!C46+'0176-CS.ANTONIO COSTA-CONCEICAO'!C46+'0177-CS. SOUSAS'!C46+'0178 -CS. TAQUARAL'!C46+'0179 -CS. 31 DE MARCO'!C46+'0180-CS. SAO QUIRINO'!C46+'0181-CS. JOAQUIM EGIDIO'!C46+'0182- CS COSTA E SILVA'!C46+'0184-CARLOS GOMES'!C46+'0185-CS. BOA ESPERANCA'!C46+'0186- CRI'!C46+'caps III - esperança'!C46</f>
        <v>0</v>
      </c>
      <c r="D46" s="5">
        <f>'066-CEVI'!D46+'069 - CAPS CRIAD'!D46+'074-CS. CENTRO'!D46+'0170-DISTRITO  LESTE'!D46+'0171-PS Centro'!D46+'0172- SAD LESTE'!D46+'0175-VISA LESTE'!D46+'0176-CS.ANTONIO COSTA-CONCEICAO'!D46+'0177-CS. SOUSAS'!D46+'0178 -CS. TAQUARAL'!D46+'0179 -CS. 31 DE MARCO'!D46+'0180-CS. SAO QUIRINO'!D46+'0181-CS. JOAQUIM EGIDIO'!D46+'0182- CS COSTA E SILVA'!D46+'0184-CARLOS GOMES'!D46+'0185-CS. BOA ESPERANCA'!D46+'0186- CRI'!D46+'caps III - esperança'!D46</f>
        <v>0</v>
      </c>
      <c r="E46" s="5">
        <f>'066-CEVI'!E46+'069 - CAPS CRIAD'!E46+'074-CS. CENTRO'!E46+'0170-DISTRITO  LESTE'!E46+'0171-PS Centro'!E46+'0172- SAD LESTE'!E46+'0175-VISA LESTE'!E46+'0176-CS.ANTONIO COSTA-CONCEICAO'!E46+'0177-CS. SOUSAS'!E46+'0178 -CS. TAQUARAL'!E46+'0179 -CS. 31 DE MARCO'!E46+'0180-CS. SAO QUIRINO'!E46+'0181-CS. JOAQUIM EGIDIO'!E46+'0182- CS COSTA E SILVA'!E46+'0184-CARLOS GOMES'!E46+'0185-CS. BOA ESPERANCA'!E46+'0186- CRI'!E46+'caps III - esperança'!E46</f>
        <v>0</v>
      </c>
      <c r="F46" s="5">
        <f>'066-CEVI'!F46+'069 - CAPS CRIAD'!F46+'074-CS. CENTRO'!F46+'0170-DISTRITO  LESTE'!F46+'0171-PS Centro'!F46+'0172- SAD LESTE'!F46+'0175-VISA LESTE'!F46+'0176-CS.ANTONIO COSTA-CONCEICAO'!F46+'0177-CS. SOUSAS'!F46+'0178 -CS. TAQUARAL'!F46+'0179 -CS. 31 DE MARCO'!F46+'0180-CS. SAO QUIRINO'!F46+'0181-CS. JOAQUIM EGIDIO'!F46+'0182- CS COSTA E SILVA'!F46+'0184-CARLOS GOMES'!F46+'0185-CS. BOA ESPERANCA'!F46+'0186- CRI'!F46+'caps III - esperança'!F46</f>
        <v>0</v>
      </c>
      <c r="G46" s="5">
        <f>'066-CEVI'!G46+'069 - CAPS CRIAD'!G46+'074-CS. CENTRO'!G46+'0170-DISTRITO  LESTE'!G46+'0171-PS Centro'!G46+'0172- SAD LESTE'!G46+'0175-VISA LESTE'!G46+'0176-CS.ANTONIO COSTA-CONCEICAO'!G46+'0177-CS. SOUSAS'!G46+'0178 -CS. TAQUARAL'!G46+'0179 -CS. 31 DE MARCO'!G46+'0180-CS. SAO QUIRINO'!G46+'0181-CS. JOAQUIM EGIDIO'!G46+'0182- CS COSTA E SILVA'!G46+'0184-CARLOS GOMES'!G46+'0185-CS. BOA ESPERANCA'!G46+'0186- CRI'!G46+'caps III - esperança'!G46</f>
        <v>0</v>
      </c>
      <c r="H46" s="5">
        <f>'066-CEVI'!H46+'069 - CAPS CRIAD'!H46+'074-CS. CENTRO'!H46+'0170-DISTRITO  LESTE'!H46+'0171-PS Centro'!H46+'0172- SAD LESTE'!H46+'0175-VISA LESTE'!H46+'0176-CS.ANTONIO COSTA-CONCEICAO'!H46+'0177-CS. SOUSAS'!H46+'0178 -CS. TAQUARAL'!H46+'0179 -CS. 31 DE MARCO'!H46+'0180-CS. SAO QUIRINO'!H46+'0181-CS. JOAQUIM EGIDIO'!H46+'0182- CS COSTA E SILVA'!H46+'0184-CARLOS GOMES'!H46+'0185-CS. BOA ESPERANCA'!H46+'0186- CRI'!H46+'caps III - esperança'!H46</f>
        <v>0</v>
      </c>
      <c r="I46" s="5">
        <f>'066-CEVI'!I46+'069 - CAPS CRIAD'!I46+'074-CS. CENTRO'!I46+'0170-DISTRITO  LESTE'!I46+'0171-PS Centro'!I46+'0172- SAD LESTE'!I46+'0175-VISA LESTE'!I46+'0176-CS.ANTONIO COSTA-CONCEICAO'!I46+'0177-CS. SOUSAS'!I46+'0178 -CS. TAQUARAL'!I46+'0179 -CS. 31 DE MARCO'!I46+'0180-CS. SAO QUIRINO'!I46+'0181-CS. JOAQUIM EGIDIO'!I46+'0182- CS COSTA E SILVA'!I46+'0184-CARLOS GOMES'!I46+'0185-CS. BOA ESPERANCA'!I46+'0186- CRI'!I46+'caps III - esperança'!I46</f>
        <v>0</v>
      </c>
      <c r="J46" s="5">
        <f>'066-CEVI'!J46+'069 - CAPS CRIAD'!J46+'074-CS. CENTRO'!J46+'0170-DISTRITO  LESTE'!J46+'0171-PS Centro'!J46+'0172- SAD LESTE'!J46+'0175-VISA LESTE'!J46+'0176-CS.ANTONIO COSTA-CONCEICAO'!J46+'0177-CS. SOUSAS'!J46+'0178 -CS. TAQUARAL'!J46+'0179 -CS. 31 DE MARCO'!J46+'0180-CS. SAO QUIRINO'!J46+'0181-CS. JOAQUIM EGIDIO'!J46+'0182- CS COSTA E SILVA'!J46+'0184-CARLOS GOMES'!J46+'0185-CS. BOA ESPERANCA'!J46+'0186- CRI'!J46+'caps III - esperança'!J46</f>
        <v>0</v>
      </c>
      <c r="K46" s="5">
        <f>'066-CEVI'!K46+'069 - CAPS CRIAD'!K46+'074-CS. CENTRO'!K46+'0170-DISTRITO  LESTE'!K46+'0171-PS Centro'!K46+'0172- SAD LESTE'!K46+'0175-VISA LESTE'!K46+'0176-CS.ANTONIO COSTA-CONCEICAO'!K46+'0177-CS. SOUSAS'!K46+'0178 -CS. TAQUARAL'!K46+'0179 -CS. 31 DE MARCO'!K46+'0180-CS. SAO QUIRINO'!K46+'0181-CS. JOAQUIM EGIDIO'!K46+'0182- CS COSTA E SILVA'!K46+'0184-CARLOS GOMES'!K46+'0185-CS. BOA ESPERANCA'!K46+'0186- CRI'!K46+'caps III - esperança'!K46</f>
        <v>0</v>
      </c>
      <c r="L46" s="5">
        <f>'066-CEVI'!L46+'069 - CAPS CRIAD'!L46+'074-CS. CENTRO'!L46+'0170-DISTRITO  LESTE'!L46+'0171-PS Centro'!L46+'0172- SAD LESTE'!L46+'0175-VISA LESTE'!L46+'0176-CS.ANTONIO COSTA-CONCEICAO'!L46+'0177-CS. SOUSAS'!L46+'0178 -CS. TAQUARAL'!L46+'0179 -CS. 31 DE MARCO'!L46+'0180-CS. SAO QUIRINO'!L46+'0181-CS. JOAQUIM EGIDIO'!L46+'0182- CS COSTA E SILVA'!L46+'0184-CARLOS GOMES'!L46+'0185-CS. BOA ESPERANCA'!L46+'0186- CRI'!L46+'caps III - esperança'!L46</f>
        <v>0</v>
      </c>
      <c r="M46" s="5">
        <f>'066-CEVI'!M46+'069 - CAPS CRIAD'!M46+'074-CS. CENTRO'!M46+'0170-DISTRITO  LESTE'!M46+'0171-PS Centro'!M46+'0172- SAD LESTE'!M46+'0175-VISA LESTE'!M46+'0176-CS.ANTONIO COSTA-CONCEICAO'!M46+'0177-CS. SOUSAS'!M46+'0178 -CS. TAQUARAL'!M46+'0179 -CS. 31 DE MARCO'!M46+'0180-CS. SAO QUIRINO'!M46+'0181-CS. JOAQUIM EGIDIO'!M46+'0182- CS COSTA E SILVA'!M46+'0184-CARLOS GOMES'!M46+'0185-CS. BOA ESPERANCA'!M46+'0186- CRI'!M46+'caps III - esperança'!M46</f>
        <v>0</v>
      </c>
      <c r="N46" s="5">
        <f>'066-CEVI'!N46+'069 - CAPS CRIAD'!N46+'074-CS. CENTRO'!N46+'0170-DISTRITO  LESTE'!N46+'0171-PS Centro'!N46+'0172- SAD LESTE'!N46+'0175-VISA LESTE'!N46+'0176-CS.ANTONIO COSTA-CONCEICAO'!N46+'0177-CS. SOUSAS'!N46+'0178 -CS. TAQUARAL'!N46+'0179 -CS. 31 DE MARCO'!N46+'0180-CS. SAO QUIRINO'!N46+'0181-CS. JOAQUIM EGIDIO'!N46+'0182- CS COSTA E SILVA'!N46+'0184-CARLOS GOMES'!N46+'0185-CS. BOA ESPERANCA'!N46+'0186- CRI'!N46+'caps III - esperança'!N46</f>
        <v>0</v>
      </c>
    </row>
    <row r="47" spans="2:14" ht="12.75">
      <c r="B47" s="3" t="s">
        <v>46</v>
      </c>
      <c r="C47" s="5">
        <f>'066-CEVI'!C47+'069 - CAPS CRIAD'!C47+'074-CS. CENTRO'!C47+'0170-DISTRITO  LESTE'!C47+'0171-PS Centro'!C47+'0172- SAD LESTE'!C47+'0175-VISA LESTE'!C47+'0176-CS.ANTONIO COSTA-CONCEICAO'!C47+'0177-CS. SOUSAS'!C47+'0178 -CS. TAQUARAL'!C47+'0179 -CS. 31 DE MARCO'!C47+'0180-CS. SAO QUIRINO'!C47+'0181-CS. JOAQUIM EGIDIO'!C47+'0182- CS COSTA E SILVA'!C47+'0184-CARLOS GOMES'!C47+'0185-CS. BOA ESPERANCA'!C47+'0186- CRI'!C47+'caps III - esperança'!C47</f>
        <v>0</v>
      </c>
      <c r="D47" s="5">
        <f>'066-CEVI'!D47+'069 - CAPS CRIAD'!D47+'074-CS. CENTRO'!D47+'0170-DISTRITO  LESTE'!D47+'0171-PS Centro'!D47+'0172- SAD LESTE'!D47+'0175-VISA LESTE'!D47+'0176-CS.ANTONIO COSTA-CONCEICAO'!D47+'0177-CS. SOUSAS'!D47+'0178 -CS. TAQUARAL'!D47+'0179 -CS. 31 DE MARCO'!D47+'0180-CS. SAO QUIRINO'!D47+'0181-CS. JOAQUIM EGIDIO'!D47+'0182- CS COSTA E SILVA'!D47+'0184-CARLOS GOMES'!D47+'0185-CS. BOA ESPERANCA'!D47+'0186- CRI'!D47+'caps III - esperança'!D47</f>
        <v>0</v>
      </c>
      <c r="E47" s="5">
        <f>'066-CEVI'!E47+'069 - CAPS CRIAD'!E47+'074-CS. CENTRO'!E47+'0170-DISTRITO  LESTE'!E47+'0171-PS Centro'!E47+'0172- SAD LESTE'!E47+'0175-VISA LESTE'!E47+'0176-CS.ANTONIO COSTA-CONCEICAO'!E47+'0177-CS. SOUSAS'!E47+'0178 -CS. TAQUARAL'!E47+'0179 -CS. 31 DE MARCO'!E47+'0180-CS. SAO QUIRINO'!E47+'0181-CS. JOAQUIM EGIDIO'!E47+'0182- CS COSTA E SILVA'!E47+'0184-CARLOS GOMES'!E47+'0185-CS. BOA ESPERANCA'!E47+'0186- CRI'!E47+'caps III - esperança'!E47</f>
        <v>1156.2006493506</v>
      </c>
      <c r="F47" s="5">
        <f>'066-CEVI'!F47+'069 - CAPS CRIAD'!F47+'074-CS. CENTRO'!F47+'0170-DISTRITO  LESTE'!F47+'0171-PS Centro'!F47+'0172- SAD LESTE'!F47+'0175-VISA LESTE'!F47+'0176-CS.ANTONIO COSTA-CONCEICAO'!F47+'0177-CS. SOUSAS'!F47+'0178 -CS. TAQUARAL'!F47+'0179 -CS. 31 DE MARCO'!F47+'0180-CS. SAO QUIRINO'!F47+'0181-CS. JOAQUIM EGIDIO'!F47+'0182- CS COSTA E SILVA'!F47+'0184-CARLOS GOMES'!F47+'0185-CS. BOA ESPERANCA'!F47+'0186- CRI'!F47+'caps III - esperança'!F47</f>
        <v>1130.4553803955</v>
      </c>
      <c r="G47" s="5">
        <f>'066-CEVI'!G47+'069 - CAPS CRIAD'!G47+'074-CS. CENTRO'!G47+'0170-DISTRITO  LESTE'!G47+'0171-PS Centro'!G47+'0172- SAD LESTE'!G47+'0175-VISA LESTE'!G47+'0176-CS.ANTONIO COSTA-CONCEICAO'!G47+'0177-CS. SOUSAS'!G47+'0178 -CS. TAQUARAL'!G47+'0179 -CS. 31 DE MARCO'!G47+'0180-CS. SAO QUIRINO'!G47+'0181-CS. JOAQUIM EGIDIO'!G47+'0182- CS COSTA E SILVA'!G47+'0184-CARLOS GOMES'!G47+'0185-CS. BOA ESPERANCA'!G47+'0186- CRI'!G47+'caps III - esperança'!G47</f>
        <v>0</v>
      </c>
      <c r="H47" s="5">
        <f>'066-CEVI'!H47+'069 - CAPS CRIAD'!H47+'074-CS. CENTRO'!H47+'0170-DISTRITO  LESTE'!H47+'0171-PS Centro'!H47+'0172- SAD LESTE'!H47+'0175-VISA LESTE'!H47+'0176-CS.ANTONIO COSTA-CONCEICAO'!H47+'0177-CS. SOUSAS'!H47+'0178 -CS. TAQUARAL'!H47+'0179 -CS. 31 DE MARCO'!H47+'0180-CS. SAO QUIRINO'!H47+'0181-CS. JOAQUIM EGIDIO'!H47+'0182- CS COSTA E SILVA'!H47+'0184-CARLOS GOMES'!H47+'0185-CS. BOA ESPERANCA'!H47+'0186- CRI'!H47+'caps III - esperança'!H47</f>
        <v>1457.6058674085</v>
      </c>
      <c r="I47" s="5">
        <f>'066-CEVI'!I47+'069 - CAPS CRIAD'!I47+'074-CS. CENTRO'!I47+'0170-DISTRITO  LESTE'!I47+'0171-PS Centro'!I47+'0172- SAD LESTE'!I47+'0175-VISA LESTE'!I47+'0176-CS.ANTONIO COSTA-CONCEICAO'!I47+'0177-CS. SOUSAS'!I47+'0178 -CS. TAQUARAL'!I47+'0179 -CS. 31 DE MARCO'!I47+'0180-CS. SAO QUIRINO'!I47+'0181-CS. JOAQUIM EGIDIO'!I47+'0182- CS COSTA E SILVA'!I47+'0184-CARLOS GOMES'!I47+'0185-CS. BOA ESPERANCA'!I47+'0186- CRI'!I47+'caps III - esperança'!I47</f>
        <v>367.1042440318</v>
      </c>
      <c r="J47" s="5">
        <f>'066-CEVI'!J47+'069 - CAPS CRIAD'!J47+'074-CS. CENTRO'!J47+'0170-DISTRITO  LESTE'!J47+'0171-PS Centro'!J47+'0172- SAD LESTE'!J47+'0175-VISA LESTE'!J47+'0176-CS.ANTONIO COSTA-CONCEICAO'!J47+'0177-CS. SOUSAS'!J47+'0178 -CS. TAQUARAL'!J47+'0179 -CS. 31 DE MARCO'!J47+'0180-CS. SAO QUIRINO'!J47+'0181-CS. JOAQUIM EGIDIO'!J47+'0182- CS COSTA E SILVA'!J47+'0184-CARLOS GOMES'!J47+'0185-CS. BOA ESPERANCA'!J47+'0186- CRI'!J47+'caps III - esperança'!J47</f>
        <v>0</v>
      </c>
      <c r="K47" s="5">
        <f>'066-CEVI'!K47+'069 - CAPS CRIAD'!K47+'074-CS. CENTRO'!K47+'0170-DISTRITO  LESTE'!K47+'0171-PS Centro'!K47+'0172- SAD LESTE'!K47+'0175-VISA LESTE'!K47+'0176-CS.ANTONIO COSTA-CONCEICAO'!K47+'0177-CS. SOUSAS'!K47+'0178 -CS. TAQUARAL'!K47+'0179 -CS. 31 DE MARCO'!K47+'0180-CS. SAO QUIRINO'!K47+'0181-CS. JOAQUIM EGIDIO'!K47+'0182- CS COSTA E SILVA'!K47+'0184-CARLOS GOMES'!K47+'0185-CS. BOA ESPERANCA'!K47+'0186- CRI'!K47+'caps III - esperança'!K47</f>
        <v>0</v>
      </c>
      <c r="L47" s="5">
        <f>'066-CEVI'!L47+'069 - CAPS CRIAD'!L47+'074-CS. CENTRO'!L47+'0170-DISTRITO  LESTE'!L47+'0171-PS Centro'!L47+'0172- SAD LESTE'!L47+'0175-VISA LESTE'!L47+'0176-CS.ANTONIO COSTA-CONCEICAO'!L47+'0177-CS. SOUSAS'!L47+'0178 -CS. TAQUARAL'!L47+'0179 -CS. 31 DE MARCO'!L47+'0180-CS. SAO QUIRINO'!L47+'0181-CS. JOAQUIM EGIDIO'!L47+'0182- CS COSTA E SILVA'!L47+'0184-CARLOS GOMES'!L47+'0185-CS. BOA ESPERANCA'!L47+'0186- CRI'!L47+'caps III - esperança'!L47</f>
        <v>0</v>
      </c>
      <c r="M47" s="5">
        <f>'066-CEVI'!M47+'069 - CAPS CRIAD'!M47+'074-CS. CENTRO'!M47+'0170-DISTRITO  LESTE'!M47+'0171-PS Centro'!M47+'0172- SAD LESTE'!M47+'0175-VISA LESTE'!M47+'0176-CS.ANTONIO COSTA-CONCEICAO'!M47+'0177-CS. SOUSAS'!M47+'0178 -CS. TAQUARAL'!M47+'0179 -CS. 31 DE MARCO'!M47+'0180-CS. SAO QUIRINO'!M47+'0181-CS. JOAQUIM EGIDIO'!M47+'0182- CS COSTA E SILVA'!M47+'0184-CARLOS GOMES'!M47+'0185-CS. BOA ESPERANCA'!M47+'0186- CRI'!M47+'caps III - esperança'!M47</f>
        <v>0</v>
      </c>
      <c r="N47" s="5">
        <f>'066-CEVI'!N47+'069 - CAPS CRIAD'!N47+'074-CS. CENTRO'!N47+'0170-DISTRITO  LESTE'!N47+'0171-PS Centro'!N47+'0172- SAD LESTE'!N47+'0175-VISA LESTE'!N47+'0176-CS.ANTONIO COSTA-CONCEICAO'!N47+'0177-CS. SOUSAS'!N47+'0178 -CS. TAQUARAL'!N47+'0179 -CS. 31 DE MARCO'!N47+'0180-CS. SAO QUIRINO'!N47+'0181-CS. JOAQUIM EGIDIO'!N47+'0182- CS COSTA E SILVA'!N47+'0184-CARLOS GOMES'!N47+'0185-CS. BOA ESPERANCA'!N47+'0186- CRI'!N47+'caps III - esperança'!N47</f>
        <v>0</v>
      </c>
    </row>
    <row r="48" spans="2:14" ht="12.75">
      <c r="B48" s="3" t="s">
        <v>47</v>
      </c>
      <c r="C48" s="5">
        <f>'066-CEVI'!C48+'069 - CAPS CRIAD'!C48+'074-CS. CENTRO'!C48+'0170-DISTRITO  LESTE'!C48+'0171-PS Centro'!C48+'0172- SAD LESTE'!C48+'0175-VISA LESTE'!C48+'0176-CS.ANTONIO COSTA-CONCEICAO'!C48+'0177-CS. SOUSAS'!C48+'0178 -CS. TAQUARAL'!C48+'0179 -CS. 31 DE MARCO'!C48+'0180-CS. SAO QUIRINO'!C48+'0181-CS. JOAQUIM EGIDIO'!C48+'0182- CS COSTA E SILVA'!C48+'0184-CARLOS GOMES'!C48+'0185-CS. BOA ESPERANCA'!C48+'0186- CRI'!C48+'caps III - esperança'!C48</f>
        <v>0</v>
      </c>
      <c r="D48" s="5">
        <f>'066-CEVI'!D48+'069 - CAPS CRIAD'!D48+'074-CS. CENTRO'!D48+'0170-DISTRITO  LESTE'!D48+'0171-PS Centro'!D48+'0172- SAD LESTE'!D48+'0175-VISA LESTE'!D48+'0176-CS.ANTONIO COSTA-CONCEICAO'!D48+'0177-CS. SOUSAS'!D48+'0178 -CS. TAQUARAL'!D48+'0179 -CS. 31 DE MARCO'!D48+'0180-CS. SAO QUIRINO'!D48+'0181-CS. JOAQUIM EGIDIO'!D48+'0182- CS COSTA E SILVA'!D48+'0184-CARLOS GOMES'!D48+'0185-CS. BOA ESPERANCA'!D48+'0186- CRI'!D48+'caps III - esperança'!D48</f>
        <v>0</v>
      </c>
      <c r="E48" s="5">
        <f>'066-CEVI'!E48+'069 - CAPS CRIAD'!E48+'074-CS. CENTRO'!E48+'0170-DISTRITO  LESTE'!E48+'0171-PS Centro'!E48+'0172- SAD LESTE'!E48+'0175-VISA LESTE'!E48+'0176-CS.ANTONIO COSTA-CONCEICAO'!E48+'0177-CS. SOUSAS'!E48+'0178 -CS. TAQUARAL'!E48+'0179 -CS. 31 DE MARCO'!E48+'0180-CS. SAO QUIRINO'!E48+'0181-CS. JOAQUIM EGIDIO'!E48+'0182- CS COSTA E SILVA'!E48+'0184-CARLOS GOMES'!E48+'0185-CS. BOA ESPERANCA'!E48+'0186- CRI'!E48+'caps III - esperança'!E48</f>
        <v>0</v>
      </c>
      <c r="F48" s="5">
        <f>'066-CEVI'!F48+'069 - CAPS CRIAD'!F48+'074-CS. CENTRO'!F48+'0170-DISTRITO  LESTE'!F48+'0171-PS Centro'!F48+'0172- SAD LESTE'!F48+'0175-VISA LESTE'!F48+'0176-CS.ANTONIO COSTA-CONCEICAO'!F48+'0177-CS. SOUSAS'!F48+'0178 -CS. TAQUARAL'!F48+'0179 -CS. 31 DE MARCO'!F48+'0180-CS. SAO QUIRINO'!F48+'0181-CS. JOAQUIM EGIDIO'!F48+'0182- CS COSTA E SILVA'!F48+'0184-CARLOS GOMES'!F48+'0185-CS. BOA ESPERANCA'!F48+'0186- CRI'!F48+'caps III - esperança'!F48</f>
        <v>0</v>
      </c>
      <c r="G48" s="5">
        <f>'066-CEVI'!G48+'069 - CAPS CRIAD'!G48+'074-CS. CENTRO'!G48+'0170-DISTRITO  LESTE'!G48+'0171-PS Centro'!G48+'0172- SAD LESTE'!G48+'0175-VISA LESTE'!G48+'0176-CS.ANTONIO COSTA-CONCEICAO'!G48+'0177-CS. SOUSAS'!G48+'0178 -CS. TAQUARAL'!G48+'0179 -CS. 31 DE MARCO'!G48+'0180-CS. SAO QUIRINO'!G48+'0181-CS. JOAQUIM EGIDIO'!G48+'0182- CS COSTA E SILVA'!G48+'0184-CARLOS GOMES'!G48+'0185-CS. BOA ESPERANCA'!G48+'0186- CRI'!G48+'caps III - esperança'!G48</f>
        <v>0</v>
      </c>
      <c r="H48" s="5">
        <f>'066-CEVI'!H48+'069 - CAPS CRIAD'!H48+'074-CS. CENTRO'!H48+'0170-DISTRITO  LESTE'!H48+'0171-PS Centro'!H48+'0172- SAD LESTE'!H48+'0175-VISA LESTE'!H48+'0176-CS.ANTONIO COSTA-CONCEICAO'!H48+'0177-CS. SOUSAS'!H48+'0178 -CS. TAQUARAL'!H48+'0179 -CS. 31 DE MARCO'!H48+'0180-CS. SAO QUIRINO'!H48+'0181-CS. JOAQUIM EGIDIO'!H48+'0182- CS COSTA E SILVA'!H48+'0184-CARLOS GOMES'!H48+'0185-CS. BOA ESPERANCA'!H48+'0186- CRI'!H48+'caps III - esperança'!H48</f>
        <v>0</v>
      </c>
      <c r="I48" s="5">
        <f>'066-CEVI'!I48+'069 - CAPS CRIAD'!I48+'074-CS. CENTRO'!I48+'0170-DISTRITO  LESTE'!I48+'0171-PS Centro'!I48+'0172- SAD LESTE'!I48+'0175-VISA LESTE'!I48+'0176-CS.ANTONIO COSTA-CONCEICAO'!I48+'0177-CS. SOUSAS'!I48+'0178 -CS. TAQUARAL'!I48+'0179 -CS. 31 DE MARCO'!I48+'0180-CS. SAO QUIRINO'!I48+'0181-CS. JOAQUIM EGIDIO'!I48+'0182- CS COSTA E SILVA'!I48+'0184-CARLOS GOMES'!I48+'0185-CS. BOA ESPERANCA'!I48+'0186- CRI'!I48+'caps III - esperança'!I48</f>
        <v>0</v>
      </c>
      <c r="J48" s="5">
        <f>'066-CEVI'!J48+'069 - CAPS CRIAD'!J48+'074-CS. CENTRO'!J48+'0170-DISTRITO  LESTE'!J48+'0171-PS Centro'!J48+'0172- SAD LESTE'!J48+'0175-VISA LESTE'!J48+'0176-CS.ANTONIO COSTA-CONCEICAO'!J48+'0177-CS. SOUSAS'!J48+'0178 -CS. TAQUARAL'!J48+'0179 -CS. 31 DE MARCO'!J48+'0180-CS. SAO QUIRINO'!J48+'0181-CS. JOAQUIM EGIDIO'!J48+'0182- CS COSTA E SILVA'!J48+'0184-CARLOS GOMES'!J48+'0185-CS. BOA ESPERANCA'!J48+'0186- CRI'!J48+'caps III - esperança'!J48</f>
        <v>0</v>
      </c>
      <c r="K48" s="5">
        <f>'066-CEVI'!K48+'069 - CAPS CRIAD'!K48+'074-CS. CENTRO'!K48+'0170-DISTRITO  LESTE'!K48+'0171-PS Centro'!K48+'0172- SAD LESTE'!K48+'0175-VISA LESTE'!K48+'0176-CS.ANTONIO COSTA-CONCEICAO'!K48+'0177-CS. SOUSAS'!K48+'0178 -CS. TAQUARAL'!K48+'0179 -CS. 31 DE MARCO'!K48+'0180-CS. SAO QUIRINO'!K48+'0181-CS. JOAQUIM EGIDIO'!K48+'0182- CS COSTA E SILVA'!K48+'0184-CARLOS GOMES'!K48+'0185-CS. BOA ESPERANCA'!K48+'0186- CRI'!K48+'caps III - esperança'!K48</f>
        <v>0</v>
      </c>
      <c r="L48" s="5">
        <f>'066-CEVI'!L48+'069 - CAPS CRIAD'!L48+'074-CS. CENTRO'!L48+'0170-DISTRITO  LESTE'!L48+'0171-PS Centro'!L48+'0172- SAD LESTE'!L48+'0175-VISA LESTE'!L48+'0176-CS.ANTONIO COSTA-CONCEICAO'!L48+'0177-CS. SOUSAS'!L48+'0178 -CS. TAQUARAL'!L48+'0179 -CS. 31 DE MARCO'!L48+'0180-CS. SAO QUIRINO'!L48+'0181-CS. JOAQUIM EGIDIO'!L48+'0182- CS COSTA E SILVA'!L48+'0184-CARLOS GOMES'!L48+'0185-CS. BOA ESPERANCA'!L48+'0186- CRI'!L48+'caps III - esperança'!L48</f>
        <v>0</v>
      </c>
      <c r="M48" s="5">
        <f>'066-CEVI'!M48+'069 - CAPS CRIAD'!M48+'074-CS. CENTRO'!M48+'0170-DISTRITO  LESTE'!M48+'0171-PS Centro'!M48+'0172- SAD LESTE'!M48+'0175-VISA LESTE'!M48+'0176-CS.ANTONIO COSTA-CONCEICAO'!M48+'0177-CS. SOUSAS'!M48+'0178 -CS. TAQUARAL'!M48+'0179 -CS. 31 DE MARCO'!M48+'0180-CS. SAO QUIRINO'!M48+'0181-CS. JOAQUIM EGIDIO'!M48+'0182- CS COSTA E SILVA'!M48+'0184-CARLOS GOMES'!M48+'0185-CS. BOA ESPERANCA'!M48+'0186- CRI'!M48+'caps III - esperança'!M48</f>
        <v>0</v>
      </c>
      <c r="N48" s="5">
        <f>'066-CEVI'!N48+'069 - CAPS CRIAD'!N48+'074-CS. CENTRO'!N48+'0170-DISTRITO  LESTE'!N48+'0171-PS Centro'!N48+'0172- SAD LESTE'!N48+'0175-VISA LESTE'!N48+'0176-CS.ANTONIO COSTA-CONCEICAO'!N48+'0177-CS. SOUSAS'!N48+'0178 -CS. TAQUARAL'!N48+'0179 -CS. 31 DE MARCO'!N48+'0180-CS. SAO QUIRINO'!N48+'0181-CS. JOAQUIM EGIDIO'!N48+'0182- CS COSTA E SILVA'!N48+'0184-CARLOS GOMES'!N48+'0185-CS. BOA ESPERANCA'!N48+'0186- CRI'!N48+'caps III - esperança'!N48</f>
        <v>0</v>
      </c>
    </row>
    <row r="49" spans="2:14" ht="12.75">
      <c r="B49" s="7" t="s">
        <v>48</v>
      </c>
      <c r="C49" s="8">
        <f>SUM(C2:C48)</f>
        <v>5940020.084517657</v>
      </c>
      <c r="D49" s="8">
        <f aca="true" t="shared" si="0" ref="D49:N49">SUM(D2:D48)</f>
        <v>5861412.753888756</v>
      </c>
      <c r="E49" s="8">
        <f t="shared" si="0"/>
        <v>5808764.1161335</v>
      </c>
      <c r="F49" s="8">
        <f t="shared" si="0"/>
        <v>6153144.344138337</v>
      </c>
      <c r="G49" s="8">
        <f t="shared" si="0"/>
        <v>6044414.328992269</v>
      </c>
      <c r="H49" s="8">
        <f t="shared" si="0"/>
        <v>7145634.239573642</v>
      </c>
      <c r="I49" s="8">
        <f t="shared" si="0"/>
        <v>6576700.824159747</v>
      </c>
      <c r="J49" s="8">
        <f t="shared" si="0"/>
        <v>5942417.835900187</v>
      </c>
      <c r="K49" s="8">
        <f t="shared" si="0"/>
        <v>6064428.791862337</v>
      </c>
      <c r="L49" s="8">
        <f t="shared" si="0"/>
        <v>5996492.6665846305</v>
      </c>
      <c r="M49" s="8">
        <f t="shared" si="0"/>
        <v>5936713.203702609</v>
      </c>
      <c r="N49" s="8">
        <f t="shared" si="0"/>
        <v>6018083.349353725</v>
      </c>
    </row>
  </sheetData>
  <sheetProtection selectLockedCells="1" selectUnlockedCells="1"/>
  <printOptions horizontalCentered="1" verticalCentered="1"/>
  <pageMargins left="0.1968503937007874" right="0" top="0.7874015748031497" bottom="0.1968503937007874" header="0.5118110236220472" footer="0.5118110236220472"/>
  <pageSetup horizontalDpi="300" verticalDpi="300" orientation="landscape" paperSize="9" scale="80" r:id="rId1"/>
  <headerFooter alignWithMargins="0">
    <oddHeader>&amp;C&amp;"Arial,Negrito"&amp;12TOTAL GERAL - LESTE - 2013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E36" sqref="E36:F36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14" width="10.8515625" style="0" bestFit="1" customWidth="1"/>
    <col min="15" max="15" width="10.57421875" style="17" customWidth="1"/>
  </cols>
  <sheetData>
    <row r="1" spans="1:15" ht="12.75">
      <c r="A1" t="s">
        <v>57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  <c r="O1" s="15" t="s">
        <v>48</v>
      </c>
    </row>
    <row r="2" spans="2:15" ht="15">
      <c r="B2" s="3" t="s">
        <v>1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f>'[2]setembro'!$E$687</f>
        <v>4.4</v>
      </c>
      <c r="L2" s="27">
        <v>0</v>
      </c>
      <c r="M2" s="27">
        <v>0</v>
      </c>
      <c r="N2" s="27">
        <v>0</v>
      </c>
      <c r="O2" s="5">
        <v>0</v>
      </c>
    </row>
    <row r="3" spans="2:15" ht="15">
      <c r="B3" s="3" t="s">
        <v>2</v>
      </c>
      <c r="C3" s="29">
        <v>2081.48</v>
      </c>
      <c r="D3" s="29">
        <v>1845.16</v>
      </c>
      <c r="E3" s="29">
        <v>0</v>
      </c>
      <c r="F3" s="29">
        <v>2096.23</v>
      </c>
      <c r="G3" s="29">
        <v>2356.95</v>
      </c>
      <c r="H3" s="29">
        <v>2675.64</v>
      </c>
      <c r="I3" s="29">
        <v>2836.2</v>
      </c>
      <c r="J3" s="29">
        <v>2354.52</v>
      </c>
      <c r="K3" s="29">
        <v>2073.54</v>
      </c>
      <c r="L3" s="29">
        <v>2394.66</v>
      </c>
      <c r="M3" s="29">
        <v>2675.64</v>
      </c>
      <c r="N3" s="29">
        <v>3077.04</v>
      </c>
      <c r="O3" s="5">
        <v>0</v>
      </c>
    </row>
    <row r="4" spans="2:15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5">
        <v>0</v>
      </c>
    </row>
    <row r="5" spans="2:15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5">
        <v>0</v>
      </c>
    </row>
    <row r="6" spans="2:15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5">
        <v>0</v>
      </c>
    </row>
    <row r="7" spans="2:15" ht="15">
      <c r="B7" s="3" t="s">
        <v>6</v>
      </c>
      <c r="C7" s="27">
        <v>0</v>
      </c>
      <c r="D7" s="27">
        <v>0</v>
      </c>
      <c r="E7" s="27">
        <v>0</v>
      </c>
      <c r="F7" s="27">
        <f>'[2]Abril'!$E$677</f>
        <v>11.5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5">
        <v>0</v>
      </c>
    </row>
    <row r="8" spans="2:15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5">
        <v>0</v>
      </c>
    </row>
    <row r="9" spans="2:15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">
        <v>0</v>
      </c>
    </row>
    <row r="10" spans="2:15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">
        <v>0</v>
      </c>
    </row>
    <row r="11" spans="2:15" ht="15">
      <c r="B11" s="3" t="s">
        <v>10</v>
      </c>
      <c r="C11" s="29">
        <v>705.09</v>
      </c>
      <c r="D11" s="29">
        <v>717.12</v>
      </c>
      <c r="E11" s="29">
        <v>866.31</v>
      </c>
      <c r="F11" s="29">
        <v>795.23</v>
      </c>
      <c r="G11" s="29">
        <v>784.06</v>
      </c>
      <c r="H11" s="29">
        <v>951.43</v>
      </c>
      <c r="I11" s="29">
        <v>827.04</v>
      </c>
      <c r="J11" s="29">
        <v>866.61</v>
      </c>
      <c r="K11" s="29">
        <v>965.14</v>
      </c>
      <c r="L11" s="29">
        <v>922.67</v>
      </c>
      <c r="M11" s="29">
        <v>955.23</v>
      </c>
      <c r="N11" s="29">
        <v>962.07</v>
      </c>
      <c r="O11" s="5">
        <v>0</v>
      </c>
    </row>
    <row r="12" spans="2:15" ht="15">
      <c r="B12" s="3" t="s">
        <v>11</v>
      </c>
      <c r="C12" s="27">
        <f>'[1]Janeiro'!$E$101</f>
        <v>13301.0393837958</v>
      </c>
      <c r="D12" s="27">
        <f>'[1]Fevereiro'!$E$92</f>
        <v>7787.3456715681</v>
      </c>
      <c r="E12" s="27">
        <f>'[1]Marco'!$E$79</f>
        <v>11811.9943581362</v>
      </c>
      <c r="F12" s="27">
        <f>'[2]Abril'!$E$678</f>
        <v>17244.7132479651</v>
      </c>
      <c r="G12" s="27">
        <f>'[2]Maio'!$E$600</f>
        <v>12673.8633424987</v>
      </c>
      <c r="H12" s="27">
        <f>'[2]Junho'!$E$564</f>
        <v>8945.2786317658</v>
      </c>
      <c r="I12" s="27">
        <f>'[2]Julho'!$E$546</f>
        <v>7491.0956160551</v>
      </c>
      <c r="J12" s="27">
        <f>'[2]agosto'!$E$628</f>
        <v>14551.4306066506</v>
      </c>
      <c r="K12" s="27">
        <f>'[2]setembro'!$E$688</f>
        <v>20755.4362296521</v>
      </c>
      <c r="L12" s="27">
        <f>'[2]outubro'!$E$670</f>
        <v>11046.1168748073</v>
      </c>
      <c r="M12" s="27">
        <f>'[2]novembro'!$E$576</f>
        <v>12243.3137475414</v>
      </c>
      <c r="N12" s="27">
        <f>'[2]dezembro'!$F$307</f>
        <v>2311.2430614155</v>
      </c>
      <c r="O12" s="5">
        <v>0</v>
      </c>
    </row>
    <row r="13" spans="2:15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">
        <v>0</v>
      </c>
    </row>
    <row r="14" spans="2:15" ht="15">
      <c r="B14" s="3" t="s">
        <v>13</v>
      </c>
      <c r="C14" s="27">
        <f>'[1]Janeiro'!$E$235</f>
        <v>49.2969996851</v>
      </c>
      <c r="D14" s="27">
        <f>'[1]Fevereiro'!$E$93</f>
        <v>219.5233484866</v>
      </c>
      <c r="E14" s="27">
        <f>'[1]Marco'!$E$80</f>
        <v>116.3729831371</v>
      </c>
      <c r="F14" s="27">
        <f>'[2]Abril'!$E$679</f>
        <v>39.4491446929</v>
      </c>
      <c r="G14" s="27">
        <f>'[2]Maio'!$E$601</f>
        <v>42.3698944057</v>
      </c>
      <c r="H14" s="27">
        <f>'[2]Junho'!$E$565</f>
        <v>65.6336717784</v>
      </c>
      <c r="I14" s="27">
        <f>'[2]Julho'!$E$547</f>
        <v>61.4255201744</v>
      </c>
      <c r="J14" s="27">
        <f>'[2]agosto'!$E$629</f>
        <v>43.6062335635</v>
      </c>
      <c r="K14" s="27">
        <f>'[2]setembro'!$E$689</f>
        <v>108.5750538986</v>
      </c>
      <c r="L14" s="27">
        <f>'[2]outubro'!$E$671</f>
        <v>892.5287897246</v>
      </c>
      <c r="M14" s="27">
        <f>'[2]novembro'!$E$577</f>
        <v>148.5472779978</v>
      </c>
      <c r="N14" s="27">
        <v>0</v>
      </c>
      <c r="O14" s="5">
        <v>0</v>
      </c>
    </row>
    <row r="15" spans="2:15" ht="15">
      <c r="B15" s="3" t="s">
        <v>14</v>
      </c>
      <c r="C15" s="27">
        <f>'[1]Janeiro'!$E$316</f>
        <v>11661.3849795678</v>
      </c>
      <c r="D15" s="27">
        <f>'[1]Fevereiro'!$E$94</f>
        <v>11487.8208850301</v>
      </c>
      <c r="E15" s="27">
        <f>'[1]Marco'!$E$81</f>
        <v>18483.9483690948</v>
      </c>
      <c r="F15" s="27">
        <f>'[2]Abril'!$E$680</f>
        <v>27311.6874145373</v>
      </c>
      <c r="G15" s="27">
        <f>'[2]Maio'!$E$602</f>
        <v>17224.5010066426</v>
      </c>
      <c r="H15" s="27">
        <f>'[2]Junho'!$E$566</f>
        <v>12502.1888132802</v>
      </c>
      <c r="I15" s="27">
        <f>'[2]Julho'!$E$548</f>
        <v>8565.1404415628</v>
      </c>
      <c r="J15" s="27">
        <f>'[2]agosto'!$E$630</f>
        <v>14643.3699854035</v>
      </c>
      <c r="K15" s="27">
        <f>'[2]setembro'!$E$690</f>
        <v>8731.4184871476</v>
      </c>
      <c r="L15" s="27">
        <f>'[2]outubro'!$E$672</f>
        <v>16720.0342284212</v>
      </c>
      <c r="M15" s="27">
        <f>'[2]novembro'!$E$578</f>
        <v>9338.0109562075</v>
      </c>
      <c r="N15" s="27">
        <f>'[2]dezembro'!$F$308</f>
        <v>10303.6284703086</v>
      </c>
      <c r="O15" s="5">
        <v>0</v>
      </c>
    </row>
    <row r="16" spans="2:15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">
        <v>0</v>
      </c>
    </row>
    <row r="17" spans="2:15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">
        <v>0</v>
      </c>
    </row>
    <row r="18" spans="2:15" ht="15">
      <c r="B18" s="3" t="s">
        <v>17</v>
      </c>
      <c r="C18" s="27">
        <v>0</v>
      </c>
      <c r="D18" s="27">
        <f>'[1]Fevereiro'!$E$95</f>
        <v>1.0289731903</v>
      </c>
      <c r="E18" s="27">
        <v>0</v>
      </c>
      <c r="F18" s="27">
        <f>'[2]Abril'!$E$681</f>
        <v>3.086919571</v>
      </c>
      <c r="G18" s="27">
        <v>0</v>
      </c>
      <c r="H18" s="27">
        <f>'[2]Junho'!$E$567</f>
        <v>1180.8</v>
      </c>
      <c r="I18" s="27">
        <v>0</v>
      </c>
      <c r="J18" s="27">
        <f>'[2]agosto'!$E$631</f>
        <v>2.0579463807</v>
      </c>
      <c r="K18" s="27">
        <f>'[2]setembro'!$E$691</f>
        <v>2.3</v>
      </c>
      <c r="L18" s="27">
        <f>'[2]outubro'!$E$673</f>
        <v>28.3042761291</v>
      </c>
      <c r="M18" s="27">
        <f>'[2]novembro'!$E$579</f>
        <v>1.0328943652</v>
      </c>
      <c r="N18" s="27">
        <v>0</v>
      </c>
      <c r="O18" s="5">
        <v>0</v>
      </c>
    </row>
    <row r="19" spans="2:15" ht="15">
      <c r="B19" s="3" t="s">
        <v>18</v>
      </c>
      <c r="C19" s="27">
        <f>'[1]Janeiro'!$E$416</f>
        <v>14.3308360673</v>
      </c>
      <c r="D19" s="27">
        <f>'[1]Fevereiro'!$E$96</f>
        <v>111.6496652477</v>
      </c>
      <c r="E19" s="27">
        <f>'[1]Marco'!$E$82</f>
        <v>13.483975314</v>
      </c>
      <c r="F19" s="27">
        <f>'[2]Abril'!$E$682</f>
        <v>264.5396237372</v>
      </c>
      <c r="G19" s="27">
        <f>'[2]Maio'!$E$603</f>
        <v>26.7</v>
      </c>
      <c r="H19" s="27">
        <f>'[2]Junho'!$E$568</f>
        <v>51.9638456841</v>
      </c>
      <c r="I19" s="27">
        <f>'[2]Julho'!$E$550</f>
        <v>19.4674801061</v>
      </c>
      <c r="J19" s="27">
        <f>'[2]agosto'!$E$632</f>
        <v>52.6960943989</v>
      </c>
      <c r="K19" s="27">
        <f>'[2]setembro'!$E$692</f>
        <v>3936.6</v>
      </c>
      <c r="L19" s="27">
        <f>'[2]outubro'!$E$674</f>
        <v>292.0062094219</v>
      </c>
      <c r="M19" s="27">
        <f>'[2]novembro'!$E$580</f>
        <v>89.0558956916</v>
      </c>
      <c r="N19" s="27">
        <v>0</v>
      </c>
      <c r="O19" s="5">
        <v>0</v>
      </c>
    </row>
    <row r="20" spans="2:15" ht="15">
      <c r="B20" s="3" t="s">
        <v>19</v>
      </c>
      <c r="C20" s="27">
        <v>0</v>
      </c>
      <c r="D20" s="27">
        <v>0</v>
      </c>
      <c r="E20" s="27">
        <f>'[1]Marco'!$E$83</f>
        <v>87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f>'[2]outubro'!$E$675</f>
        <v>9.8</v>
      </c>
      <c r="M20" s="27">
        <v>0</v>
      </c>
      <c r="N20" s="27">
        <v>0</v>
      </c>
      <c r="O20" s="5">
        <v>0</v>
      </c>
    </row>
    <row r="21" spans="2:15" ht="15">
      <c r="B21" s="3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f>'[2]Maio'!$E$604</f>
        <v>11.8338601135</v>
      </c>
      <c r="H21" s="27">
        <v>0</v>
      </c>
      <c r="I21" s="27">
        <v>0</v>
      </c>
      <c r="J21" s="27">
        <f>'[2]agosto'!$E$633</f>
        <v>11.8338601135</v>
      </c>
      <c r="K21" s="27">
        <f>'[2]setembro'!$E$693</f>
        <v>11.8338601135</v>
      </c>
      <c r="L21" s="27">
        <v>0</v>
      </c>
      <c r="M21" s="27">
        <f>'[2]novembro'!$E$581</f>
        <v>7.8892400757</v>
      </c>
      <c r="N21" s="27">
        <v>0</v>
      </c>
      <c r="O21" s="5">
        <v>0</v>
      </c>
    </row>
    <row r="22" spans="2:15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'[2]Maio'!$E$605</f>
        <v>5.46</v>
      </c>
      <c r="H22" s="27">
        <v>0</v>
      </c>
      <c r="I22" s="27">
        <v>0</v>
      </c>
      <c r="J22" s="27">
        <v>0</v>
      </c>
      <c r="K22" s="27">
        <v>0</v>
      </c>
      <c r="L22" s="27">
        <f>'[2]outubro'!$E$676</f>
        <v>5.46</v>
      </c>
      <c r="M22" s="27">
        <v>0</v>
      </c>
      <c r="N22" s="27">
        <v>0</v>
      </c>
      <c r="O22" s="5">
        <v>0</v>
      </c>
    </row>
    <row r="23" spans="2:15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5">
        <v>0</v>
      </c>
    </row>
    <row r="24" spans="2:15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5">
        <v>0</v>
      </c>
    </row>
    <row r="25" spans="2:15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5">
        <v>0</v>
      </c>
    </row>
    <row r="26" spans="2:15" ht="15">
      <c r="B26" s="3" t="s">
        <v>25</v>
      </c>
      <c r="C26" s="27">
        <f>'[1]Janeiro'!$E$608</f>
        <v>1195.2780650723</v>
      </c>
      <c r="D26" s="27">
        <f>'[1]Fevereiro'!$E$97</f>
        <v>928.0908866995</v>
      </c>
      <c r="E26" s="27">
        <f>'[1]Marco'!$E$84</f>
        <v>671.5496428512</v>
      </c>
      <c r="F26" s="27">
        <f>'[2]Abril'!$E$683</f>
        <v>3333.6808031845</v>
      </c>
      <c r="G26" s="27">
        <f>'[2]Maio'!$E$606</f>
        <v>50</v>
      </c>
      <c r="H26" s="27">
        <f>'[2]Junho'!$E$569</f>
        <v>3881.3421218604</v>
      </c>
      <c r="I26" s="27">
        <f>'[2]Julho'!$E$551</f>
        <v>184.9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5">
        <v>0</v>
      </c>
    </row>
    <row r="27" spans="2:15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5">
        <v>0</v>
      </c>
    </row>
    <row r="28" spans="2:15" ht="15">
      <c r="B28" s="3" t="s">
        <v>27</v>
      </c>
      <c r="C28" s="27">
        <f>'[1]Janeiro'!$E$675</f>
        <v>36169.6359196093</v>
      </c>
      <c r="D28" s="27">
        <f>'[1]Fevereiro'!$E$98</f>
        <v>22703.1086439675</v>
      </c>
      <c r="E28" s="27">
        <f>'[1]Marco'!$E$85</f>
        <v>28950.3490685463</v>
      </c>
      <c r="F28" s="27">
        <f>'[2]Abril'!$E$684</f>
        <v>29730.6953880969</v>
      </c>
      <c r="G28" s="27">
        <f>'[2]Maio'!$E$607</f>
        <v>39496.7371378944</v>
      </c>
      <c r="H28" s="27">
        <f>'[2]Junho'!$E$570</f>
        <v>30800.4929729034</v>
      </c>
      <c r="I28" s="27">
        <f>'[2]Julho'!$E$552</f>
        <v>30828.4618769642</v>
      </c>
      <c r="J28" s="27">
        <f>'[2]agosto'!$E$634</f>
        <v>30042.1512219243</v>
      </c>
      <c r="K28" s="27">
        <f>'[2]setembro'!$E$694</f>
        <v>45661.9471067051</v>
      </c>
      <c r="L28" s="27">
        <f>'[2]outubro'!$E$677</f>
        <v>32552.3773194129</v>
      </c>
      <c r="M28" s="27">
        <f>'[2]novembro'!$E$582</f>
        <v>36391.8404949372</v>
      </c>
      <c r="N28" s="27">
        <f>'[2]dezembro'!$F$309</f>
        <v>4442.0099969306</v>
      </c>
      <c r="O28" s="5">
        <v>0</v>
      </c>
    </row>
    <row r="29" spans="2:15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5">
        <v>0</v>
      </c>
    </row>
    <row r="30" spans="2:15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5">
        <v>0</v>
      </c>
    </row>
    <row r="31" spans="2:15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5">
        <v>0</v>
      </c>
    </row>
    <row r="32" spans="2:15" ht="15">
      <c r="B32" s="3" t="s">
        <v>31</v>
      </c>
      <c r="C32" s="27">
        <v>0</v>
      </c>
      <c r="D32" s="27">
        <v>0</v>
      </c>
      <c r="E32" s="27">
        <v>0</v>
      </c>
      <c r="F32" s="27">
        <f>'[2]Abril'!$E$685</f>
        <v>222.9701075044</v>
      </c>
      <c r="G32" s="27">
        <v>0</v>
      </c>
      <c r="H32" s="27">
        <v>0</v>
      </c>
      <c r="I32" s="27">
        <f>'[2]Julho'!$E$549</f>
        <v>20.5256074766</v>
      </c>
      <c r="J32" s="27">
        <v>0</v>
      </c>
      <c r="K32" s="27">
        <v>0</v>
      </c>
      <c r="L32" s="27">
        <f>'[2]outubro'!$E$678</f>
        <v>80.5770491803</v>
      </c>
      <c r="M32" s="27">
        <v>0</v>
      </c>
      <c r="N32" s="27">
        <v>0</v>
      </c>
      <c r="O32" s="5">
        <v>0</v>
      </c>
    </row>
    <row r="33" spans="2:15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5">
        <v>0</v>
      </c>
    </row>
    <row r="34" spans="2:15" ht="15">
      <c r="B34" s="3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  <c r="O34" s="27">
        <v>6011.54</v>
      </c>
    </row>
    <row r="35" spans="2:15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5">
        <v>0</v>
      </c>
    </row>
    <row r="36" spans="2:15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'[2]agosto'!$E$635</f>
        <v>8.32</v>
      </c>
      <c r="K36" s="27">
        <f>'[2]setembro'!$E$695</f>
        <v>28.11</v>
      </c>
      <c r="L36" s="27">
        <f>'[2]outubro'!$E$679</f>
        <v>98.94</v>
      </c>
      <c r="M36" s="27">
        <v>0</v>
      </c>
      <c r="N36" s="27">
        <v>0</v>
      </c>
      <c r="O36" s="5">
        <v>0</v>
      </c>
    </row>
    <row r="37" spans="2:15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5">
        <v>0</v>
      </c>
    </row>
    <row r="38" spans="2:15" ht="15">
      <c r="B38" s="3" t="s">
        <v>37</v>
      </c>
      <c r="C38" s="27">
        <v>262732.2</v>
      </c>
      <c r="D38" s="27">
        <v>264417.62</v>
      </c>
      <c r="E38" s="27">
        <v>259037.52</v>
      </c>
      <c r="F38" s="27">
        <v>270794.66</v>
      </c>
      <c r="G38" s="27">
        <v>278686.25</v>
      </c>
      <c r="H38" s="27">
        <v>338329.57</v>
      </c>
      <c r="I38" s="27">
        <v>320154.64</v>
      </c>
      <c r="J38" s="27">
        <v>268838.75</v>
      </c>
      <c r="K38" s="27">
        <v>274522.35</v>
      </c>
      <c r="L38" s="27">
        <v>270540.12</v>
      </c>
      <c r="M38" s="27">
        <v>297590.81</v>
      </c>
      <c r="N38" s="27">
        <v>293702.38</v>
      </c>
      <c r="O38" s="5">
        <v>0</v>
      </c>
    </row>
    <row r="39" spans="2:15" ht="15">
      <c r="B39" s="1" t="s">
        <v>38</v>
      </c>
      <c r="C39" s="27">
        <f>C38*33%</f>
        <v>86701.626</v>
      </c>
      <c r="D39" s="27">
        <f aca="true" t="shared" si="0" ref="D39:N39">D38*33%</f>
        <v>87257.8146</v>
      </c>
      <c r="E39" s="27">
        <f t="shared" si="0"/>
        <v>85482.3816</v>
      </c>
      <c r="F39" s="27">
        <f t="shared" si="0"/>
        <v>89362.2378</v>
      </c>
      <c r="G39" s="27">
        <f t="shared" si="0"/>
        <v>91966.46250000001</v>
      </c>
      <c r="H39" s="27">
        <f t="shared" si="0"/>
        <v>111648.7581</v>
      </c>
      <c r="I39" s="27">
        <f t="shared" si="0"/>
        <v>105651.03120000001</v>
      </c>
      <c r="J39" s="27">
        <f t="shared" si="0"/>
        <v>88716.7875</v>
      </c>
      <c r="K39" s="27">
        <f t="shared" si="0"/>
        <v>90592.3755</v>
      </c>
      <c r="L39" s="27">
        <f t="shared" si="0"/>
        <v>89278.2396</v>
      </c>
      <c r="M39" s="27">
        <f t="shared" si="0"/>
        <v>98204.9673</v>
      </c>
      <c r="N39" s="27">
        <f t="shared" si="0"/>
        <v>96921.78540000001</v>
      </c>
      <c r="O39" s="5">
        <f>O38*33%</f>
        <v>0</v>
      </c>
    </row>
    <row r="40" spans="2:15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5">
        <v>0</v>
      </c>
    </row>
    <row r="41" spans="2:15" ht="15">
      <c r="B41" s="3" t="s">
        <v>40</v>
      </c>
      <c r="C41" s="27">
        <f>'[1]Janeiro'!$E$851</f>
        <v>724.1007724058</v>
      </c>
      <c r="D41" s="27">
        <f>'[1]Fevereiro'!$E$99</f>
        <v>1668.2131252863</v>
      </c>
      <c r="E41" s="27">
        <f>'[1]Marco'!$E$86</f>
        <v>622.9669237656</v>
      </c>
      <c r="F41" s="27">
        <f>'[2]Abril'!$E$686</f>
        <v>681.090215149</v>
      </c>
      <c r="G41" s="27">
        <f>'[2]Maio'!$E$608</f>
        <v>463.6641475926</v>
      </c>
      <c r="H41" s="27">
        <f>'[2]Junho'!$E$571</f>
        <v>443.3427570033</v>
      </c>
      <c r="I41" s="27">
        <f>'[2]Julho'!$E$553</f>
        <v>825.7606626215</v>
      </c>
      <c r="J41" s="27">
        <f>'[2]agosto'!$E$636</f>
        <v>294.994565198</v>
      </c>
      <c r="K41" s="27">
        <f>'[2]setembro'!$E$696</f>
        <v>254.595110054</v>
      </c>
      <c r="L41" s="27">
        <f>'[2]outubro'!$E$680</f>
        <v>530.5483971654</v>
      </c>
      <c r="M41" s="27">
        <f>'[2]novembro'!$E$583</f>
        <v>264.3705321509</v>
      </c>
      <c r="N41" s="27">
        <v>0</v>
      </c>
      <c r="O41" s="5">
        <v>0</v>
      </c>
    </row>
    <row r="42" spans="2:15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5">
        <v>0</v>
      </c>
    </row>
    <row r="43" spans="2:15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5">
        <v>0</v>
      </c>
    </row>
    <row r="44" spans="2:15" ht="15">
      <c r="B44" s="3" t="s">
        <v>43</v>
      </c>
      <c r="C44" s="27">
        <v>1749.11</v>
      </c>
      <c r="D44" s="27">
        <v>1212.48</v>
      </c>
      <c r="E44" s="27">
        <v>1428.1</v>
      </c>
      <c r="F44" s="27">
        <v>1352.79</v>
      </c>
      <c r="G44" s="27">
        <v>1658.01</v>
      </c>
      <c r="H44" s="27">
        <v>1225.54</v>
      </c>
      <c r="I44" s="27">
        <v>1395.65</v>
      </c>
      <c r="J44" s="27">
        <v>1181.78</v>
      </c>
      <c r="K44" s="27">
        <v>1426.12</v>
      </c>
      <c r="L44" s="27">
        <v>1639.11</v>
      </c>
      <c r="M44" s="27">
        <v>1639.11</v>
      </c>
      <c r="N44" s="27">
        <v>1263.97</v>
      </c>
      <c r="O44" s="5">
        <v>0</v>
      </c>
    </row>
    <row r="45" spans="2:15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5">
        <v>0</v>
      </c>
    </row>
    <row r="46" spans="2:15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5">
        <v>0</v>
      </c>
    </row>
    <row r="47" spans="2:15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5">
        <v>0</v>
      </c>
    </row>
    <row r="48" spans="2:15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5">
        <v>0</v>
      </c>
    </row>
    <row r="49" spans="2:15" ht="12.75">
      <c r="B49" s="7" t="s">
        <v>48</v>
      </c>
      <c r="C49" s="8">
        <f aca="true" t="shared" si="1" ref="C49:N49">SUM(C2:C48)</f>
        <v>423096.1129562034</v>
      </c>
      <c r="D49" s="8">
        <f t="shared" si="1"/>
        <v>406368.515799476</v>
      </c>
      <c r="E49" s="8">
        <f t="shared" si="1"/>
        <v>413583.51692084514</v>
      </c>
      <c r="F49" s="8">
        <f t="shared" si="1"/>
        <v>449256.1006644382</v>
      </c>
      <c r="G49" s="8">
        <f t="shared" si="1"/>
        <v>451458.4018891475</v>
      </c>
      <c r="H49" s="8">
        <f t="shared" si="1"/>
        <v>518713.52091427555</v>
      </c>
      <c r="I49" s="8">
        <f t="shared" si="1"/>
        <v>484872.8784049608</v>
      </c>
      <c r="J49" s="8">
        <f t="shared" si="1"/>
        <v>427620.4480136331</v>
      </c>
      <c r="K49" s="8">
        <f t="shared" si="1"/>
        <v>455086.2813475708</v>
      </c>
      <c r="L49" s="8">
        <f t="shared" si="1"/>
        <v>433043.0327442626</v>
      </c>
      <c r="M49" s="13">
        <f t="shared" si="1"/>
        <v>465561.3583389673</v>
      </c>
      <c r="N49" s="14">
        <f t="shared" si="1"/>
        <v>418995.66692865465</v>
      </c>
      <c r="O49" s="16">
        <f>SUM(C49:N49)</f>
        <v>5347655.834922435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0177 - CS SOUSAS - 2013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8515625" style="0" bestFit="1" customWidth="1"/>
  </cols>
  <sheetData>
    <row r="1" spans="1:14" ht="12.75">
      <c r="A1" t="s">
        <v>58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'[1]Janeiro'!$E$7</f>
        <v>62.7</v>
      </c>
      <c r="D2" s="27">
        <v>0</v>
      </c>
      <c r="E2" s="27">
        <f>'[1]Marco'!$E$71</f>
        <v>103.4</v>
      </c>
      <c r="F2" s="27">
        <f>'[2]Abril'!$E$698</f>
        <v>103.4</v>
      </c>
      <c r="G2" s="27">
        <f>'[2]Maio'!$E$618</f>
        <v>114.4</v>
      </c>
      <c r="H2" s="27">
        <v>0</v>
      </c>
      <c r="I2" s="27">
        <v>0</v>
      </c>
      <c r="J2" s="27">
        <f>'[2]agosto'!$E$646</f>
        <v>209</v>
      </c>
      <c r="K2" s="27">
        <f>'[2]setembro'!$E$706</f>
        <v>103.4</v>
      </c>
      <c r="L2" s="27">
        <v>0</v>
      </c>
      <c r="M2" s="27">
        <f>'[2]novembro'!$E$591</f>
        <v>11</v>
      </c>
      <c r="N2" s="27">
        <v>0</v>
      </c>
    </row>
    <row r="3" spans="2:14" ht="15">
      <c r="B3" s="3" t="s">
        <v>2</v>
      </c>
      <c r="C3" s="29">
        <v>3634.44</v>
      </c>
      <c r="D3" s="29">
        <v>2318.8</v>
      </c>
      <c r="E3" s="29">
        <v>2144.34</v>
      </c>
      <c r="F3" s="29">
        <v>2043.44</v>
      </c>
      <c r="G3" s="29">
        <v>3799.56</v>
      </c>
      <c r="H3" s="29">
        <v>4361.52</v>
      </c>
      <c r="I3" s="29">
        <v>1993.26</v>
      </c>
      <c r="J3" s="29">
        <v>1752.42</v>
      </c>
      <c r="K3" s="29">
        <v>1391.16</v>
      </c>
      <c r="L3" s="29">
        <v>1752.42</v>
      </c>
      <c r="M3" s="29">
        <v>1792.56</v>
      </c>
      <c r="N3" s="29">
        <v>1832.7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9">
        <v>1588.06</v>
      </c>
      <c r="D11" s="29">
        <v>1463.75</v>
      </c>
      <c r="E11" s="29">
        <v>1591.97</v>
      </c>
      <c r="F11" s="29">
        <v>1611.86</v>
      </c>
      <c r="G11" s="29">
        <v>1307.51</v>
      </c>
      <c r="H11" s="29">
        <v>2165.9</v>
      </c>
      <c r="I11" s="29">
        <v>1956.08</v>
      </c>
      <c r="J11" s="29">
        <v>1994.93</v>
      </c>
      <c r="K11" s="29">
        <v>2095.71</v>
      </c>
      <c r="L11" s="29">
        <v>1916.99</v>
      </c>
      <c r="M11" s="29">
        <v>2014.9</v>
      </c>
      <c r="N11" s="29">
        <v>2184.88</v>
      </c>
    </row>
    <row r="12" spans="2:14" ht="15">
      <c r="B12" s="3" t="s">
        <v>11</v>
      </c>
      <c r="C12" s="27">
        <f>'[1]Janeiro'!$E$100</f>
        <v>18278.3223972507</v>
      </c>
      <c r="D12" s="27">
        <f>'[1]Fevereiro'!$E$83</f>
        <v>18946.1439844638</v>
      </c>
      <c r="E12" s="27">
        <f>'[1]Marco'!$E$72</f>
        <v>9052.2609959572</v>
      </c>
      <c r="F12" s="27">
        <f>'[2]Abril'!$E$699</f>
        <v>21346.0519361946</v>
      </c>
      <c r="G12" s="27">
        <f>'[2]Maio'!$E$619</f>
        <v>15223.9124307724</v>
      </c>
      <c r="H12" s="27">
        <f>'[2]Junho'!$E$581</f>
        <v>29127.6545808745</v>
      </c>
      <c r="I12" s="27">
        <f>'[2]Julho'!$E$561</f>
        <v>7441.0608697723</v>
      </c>
      <c r="J12" s="27">
        <f>'[2]agosto'!$E$647</f>
        <v>22548.8297174386</v>
      </c>
      <c r="K12" s="27">
        <f>'[2]setembro'!$E$707</f>
        <v>11184.3717516203</v>
      </c>
      <c r="L12" s="27">
        <f>'[2]outubro'!$E$688</f>
        <v>15086.9269567681</v>
      </c>
      <c r="M12" s="27">
        <f>'[2]novembro'!$E$592</f>
        <v>18743.5616226984</v>
      </c>
      <c r="N12" s="27">
        <f>'[2]dezembro'!$F$316</f>
        <v>1722.2883190368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'[1]Janeiro'!$E$234</f>
        <v>22.8872210256</v>
      </c>
      <c r="D14" s="27">
        <f>'[1]Fevereiro'!$E$84</f>
        <v>255.6767312012</v>
      </c>
      <c r="E14" s="27">
        <f>'[1]Marco'!$E$73</f>
        <v>55.7698340661</v>
      </c>
      <c r="F14" s="27">
        <f>'[2]Abril'!$E$700</f>
        <v>7.07553</v>
      </c>
      <c r="G14" s="27">
        <f>'[2]Maio'!$E$620</f>
        <v>8.6756192382</v>
      </c>
      <c r="H14" s="27">
        <f>'[2]Junho'!$E$582</f>
        <v>17.9575849151</v>
      </c>
      <c r="I14" s="27">
        <f>'[2]Julho'!$E$562</f>
        <v>2.3749924576</v>
      </c>
      <c r="J14" s="27">
        <f>'[2]agosto'!$E$648</f>
        <v>74.3344660406</v>
      </c>
      <c r="K14" s="27">
        <f>'[2]setembro'!$E$708</f>
        <v>2.3749924576</v>
      </c>
      <c r="L14" s="27">
        <f>'[2]outubro'!$E$689</f>
        <v>7.1249773727</v>
      </c>
      <c r="M14" s="27">
        <f>'[2]novembro'!$E$593</f>
        <v>790.3734479081</v>
      </c>
      <c r="N14" s="27">
        <v>0</v>
      </c>
    </row>
    <row r="15" spans="2:14" ht="15">
      <c r="B15" s="3" t="s">
        <v>14</v>
      </c>
      <c r="C15" s="27">
        <f>'[1]Janeiro'!$E$315</f>
        <v>14015.0195624182</v>
      </c>
      <c r="D15" s="27">
        <f>'[1]Fevereiro'!$E$85</f>
        <v>19128.670402781</v>
      </c>
      <c r="E15" s="27">
        <f>'[1]Marco'!$E$74</f>
        <v>21068.9668412243</v>
      </c>
      <c r="F15" s="27">
        <f>'[2]Abril'!$E$701</f>
        <v>62829.3927656644</v>
      </c>
      <c r="G15" s="27">
        <f>'[2]Maio'!$E$621</f>
        <v>31432.2877448308</v>
      </c>
      <c r="H15" s="27">
        <f>'[2]Junho'!$E$583</f>
        <v>15755.7861417246</v>
      </c>
      <c r="I15" s="27">
        <f>'[2]Julho'!$E$563</f>
        <v>15672.9774577052</v>
      </c>
      <c r="J15" s="27">
        <f>'[2]agosto'!$E$649</f>
        <v>18545.4039636737</v>
      </c>
      <c r="K15" s="27">
        <f>'[2]setembro'!$E$709</f>
        <v>11720.6337291527</v>
      </c>
      <c r="L15" s="27">
        <f>'[2]outubro'!$E$690</f>
        <v>21938.7036630669</v>
      </c>
      <c r="M15" s="27">
        <f>'[2]novembro'!$E$594</f>
        <v>14989.8989454408</v>
      </c>
      <c r="N15" s="27">
        <f>'[2]dezembro'!$F$317</f>
        <v>11249.2428771586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f>'[1]Janeiro'!$E$393</f>
        <v>45.579463807</v>
      </c>
      <c r="D18" s="27">
        <f>'[1]Fevereiro'!$E$86</f>
        <v>17.0579463807</v>
      </c>
      <c r="E18" s="27">
        <v>0</v>
      </c>
      <c r="F18" s="27">
        <f>'[2]Abril'!$E$702</f>
        <v>41.1589276139</v>
      </c>
      <c r="G18" s="27">
        <v>0</v>
      </c>
      <c r="H18" s="27">
        <f>'[2]Junho'!$E$585</f>
        <v>1238.6985254433</v>
      </c>
      <c r="I18" s="27">
        <v>0</v>
      </c>
      <c r="J18" s="27">
        <f>'[2]agosto'!$E$650</f>
        <v>29.1448659517</v>
      </c>
      <c r="K18" s="27">
        <f>'[2]setembro'!$E$710</f>
        <v>11.0847788165</v>
      </c>
      <c r="L18" s="27">
        <f>'[2]outubro'!$E$691</f>
        <v>14.4746313608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'[1]Janeiro'!$E$415</f>
        <v>214.1085349819</v>
      </c>
      <c r="D19" s="27">
        <f>'[1]Fevereiro'!$E$87</f>
        <v>74.3213604717</v>
      </c>
      <c r="E19" s="27">
        <f>'[1]Marco'!$E$75</f>
        <v>139.3388878851</v>
      </c>
      <c r="F19" s="27">
        <f>'[2]Abril'!$E$703</f>
        <v>96.0959893048</v>
      </c>
      <c r="G19" s="27">
        <f>'[2]Maio'!$E$622</f>
        <v>273.756817548</v>
      </c>
      <c r="H19" s="27">
        <f>'[2]Junho'!$E$586</f>
        <v>21.82</v>
      </c>
      <c r="I19" s="27">
        <f>'[2]Julho'!$E$564</f>
        <v>222.1154839434</v>
      </c>
      <c r="J19" s="27">
        <f>'[2]agosto'!$E$651</f>
        <v>114.0606670304</v>
      </c>
      <c r="K19" s="27">
        <f>'[2]setembro'!$E$711</f>
        <v>79.326317822</v>
      </c>
      <c r="L19" s="27">
        <f>'[2]outubro'!$E$692</f>
        <v>15.2</v>
      </c>
      <c r="M19" s="27">
        <f>'[2]novembro'!$E$595</f>
        <v>6.17</v>
      </c>
      <c r="N19" s="27">
        <v>0</v>
      </c>
    </row>
    <row r="20" spans="2:14" ht="15">
      <c r="B20" s="3" t="s">
        <v>19</v>
      </c>
      <c r="C20" s="27">
        <f>'[1]Janeiro'!$E$519</f>
        <v>25.9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f>'[2]novembro'!$E$596</f>
        <v>93.5750080756</v>
      </c>
      <c r="N20" s="27">
        <v>0</v>
      </c>
    </row>
    <row r="21" spans="2:14" ht="15">
      <c r="B21" s="3" t="s">
        <v>20</v>
      </c>
      <c r="C21" s="27">
        <f>'[1]Janeiro'!$E$552</f>
        <v>11.8338601135</v>
      </c>
      <c r="D21" s="27">
        <f>'[1]Fevereiro'!$E$88</f>
        <v>11.8338601135</v>
      </c>
      <c r="E21" s="27">
        <v>0</v>
      </c>
      <c r="F21" s="27">
        <f>'[2]Abril'!$E$704</f>
        <v>11.8338601135</v>
      </c>
      <c r="G21" s="27">
        <f>'[2]Maio'!$E$623</f>
        <v>11.8338601135</v>
      </c>
      <c r="H21" s="27">
        <v>0</v>
      </c>
      <c r="I21" s="27">
        <f>'[2]Julho'!$E$565</f>
        <v>11.8338601135</v>
      </c>
      <c r="J21" s="27">
        <f>'[2]agosto'!$E$652</f>
        <v>11.8338601135</v>
      </c>
      <c r="K21" s="27">
        <f>'[2]setembro'!$E$712</f>
        <v>11.8338601135</v>
      </c>
      <c r="L21" s="27">
        <v>0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'[2]Maio'!$E$624</f>
        <v>5.46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>'[2]novembro'!$E$597</f>
        <v>5.46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'[1]Fevereiro'!$E$89</f>
        <v>1393.1757142857</v>
      </c>
      <c r="E26" s="27">
        <f>'[1]Marco'!$E$76</f>
        <v>222.24</v>
      </c>
      <c r="F26" s="27">
        <f>'[2]Abril'!$E$705</f>
        <v>300</v>
      </c>
      <c r="G26" s="27">
        <f>'[2]Maio'!$E$625</f>
        <v>70</v>
      </c>
      <c r="H26" s="27">
        <f>'[2]Junho'!$E$587</f>
        <v>3881.3421218604</v>
      </c>
      <c r="I26" s="27">
        <v>0</v>
      </c>
      <c r="J26" s="27">
        <f>'[2]agosto'!$E$653</f>
        <v>479.3029982363</v>
      </c>
      <c r="K26" s="27">
        <v>0</v>
      </c>
      <c r="L26" s="27">
        <f>'[2]outubro'!$E$693</f>
        <v>319.8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'[1]Janeiro'!$E$674</f>
        <v>56026.1203071322</v>
      </c>
      <c r="D28" s="27">
        <f>'[1]Fevereiro'!$E$90</f>
        <v>45324.6787810343</v>
      </c>
      <c r="E28" s="27">
        <f>'[1]Marco'!$E$77</f>
        <v>35937.1492485484</v>
      </c>
      <c r="F28" s="27">
        <f>'[2]Abril'!$E$706</f>
        <v>36327.3766511726</v>
      </c>
      <c r="G28" s="27">
        <f>'[2]Maio'!$E$626</f>
        <v>43011.8673321933</v>
      </c>
      <c r="H28" s="27">
        <f>'[2]Junho'!$E$588</f>
        <v>66225.0780941754</v>
      </c>
      <c r="I28" s="27">
        <f>'[2]Julho'!$E$566</f>
        <v>17927.6006754832</v>
      </c>
      <c r="J28" s="27">
        <f>'[2]agosto'!$E$654</f>
        <v>68036.0543651008</v>
      </c>
      <c r="K28" s="27">
        <f>'[2]setembro'!$E$713</f>
        <v>39393.5129896277</v>
      </c>
      <c r="L28" s="27">
        <f>'[2]outubro'!$E$694</f>
        <v>27909.8160995002</v>
      </c>
      <c r="M28" s="27">
        <f>'[2]novembro'!$E$598</f>
        <v>42625.3965004941</v>
      </c>
      <c r="N28" s="27">
        <f>'[2]dezembro'!$F$318</f>
        <v>819.282408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f>'[1]Janeiro'!$E$377</f>
        <v>83.92</v>
      </c>
      <c r="D32" s="27">
        <v>0</v>
      </c>
      <c r="E32" s="27">
        <v>0</v>
      </c>
      <c r="F32" s="27">
        <f>'[2]Abril'!$E$707</f>
        <v>170.88</v>
      </c>
      <c r="G32" s="27">
        <v>0</v>
      </c>
      <c r="H32" s="27">
        <f>'[2]Junho'!$E$584</f>
        <v>18.9842680037</v>
      </c>
      <c r="I32" s="27">
        <v>0</v>
      </c>
      <c r="J32" s="27">
        <v>0</v>
      </c>
      <c r="K32" s="27">
        <v>0</v>
      </c>
      <c r="L32" s="27">
        <f>'[2]outubro'!$E$695</f>
        <v>244.2450921821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12023.08</v>
      </c>
      <c r="D34" s="27">
        <v>12023.08</v>
      </c>
      <c r="E34" s="27">
        <v>12023.08</v>
      </c>
      <c r="F34" s="27">
        <v>12023.08</v>
      </c>
      <c r="G34" s="27">
        <v>12023.08</v>
      </c>
      <c r="H34" s="27">
        <v>12023.08</v>
      </c>
      <c r="I34" s="27">
        <v>12023.08</v>
      </c>
      <c r="J34" s="27">
        <v>12023.08</v>
      </c>
      <c r="K34" s="27">
        <v>12023.08</v>
      </c>
      <c r="L34" s="27">
        <v>12023.08</v>
      </c>
      <c r="M34" s="27">
        <v>12023.08</v>
      </c>
      <c r="N34" s="27">
        <v>12023.08</v>
      </c>
    </row>
    <row r="35" spans="2:14" ht="15">
      <c r="B35" s="3" t="s">
        <v>34</v>
      </c>
      <c r="C35" s="27">
        <v>17623.19</v>
      </c>
      <c r="D35" s="27">
        <v>15917.72</v>
      </c>
      <c r="E35" s="27">
        <v>17623.19</v>
      </c>
      <c r="F35" s="27">
        <v>17054.7</v>
      </c>
      <c r="G35" s="27">
        <v>17623.19</v>
      </c>
      <c r="H35" s="27">
        <v>17054.7</v>
      </c>
      <c r="I35" s="27">
        <v>7958.86</v>
      </c>
      <c r="J35" s="27">
        <v>17623.19</v>
      </c>
      <c r="K35" s="27">
        <v>17054.7</v>
      </c>
      <c r="L35" s="27">
        <v>17623.19</v>
      </c>
      <c r="M35" s="27">
        <v>17054.7</v>
      </c>
      <c r="N35" s="27">
        <v>17623.19</v>
      </c>
    </row>
    <row r="36" spans="2:14" s="6" customFormat="1" ht="15">
      <c r="B36" s="3" t="s">
        <v>35</v>
      </c>
      <c r="C36" s="27">
        <f>'[1]Janeiro'!$E$812</f>
        <v>87.8619319737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'[2]agosto'!$E$655</f>
        <v>13</v>
      </c>
      <c r="K36" s="27">
        <f>'[2]setembro'!$E$714</f>
        <v>140.55</v>
      </c>
      <c r="L36" s="27">
        <v>0</v>
      </c>
      <c r="M36" s="27">
        <f>'[2]novembro'!$E$599</f>
        <v>69.16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293410.79</v>
      </c>
      <c r="D38" s="27">
        <v>273191.89</v>
      </c>
      <c r="E38" s="27">
        <v>264520.29</v>
      </c>
      <c r="F38" s="27">
        <v>283397.35</v>
      </c>
      <c r="G38" s="27">
        <v>276828.24</v>
      </c>
      <c r="H38" s="27">
        <v>309353.2</v>
      </c>
      <c r="I38" s="27">
        <v>284974.02</v>
      </c>
      <c r="J38" s="27">
        <v>267092.18</v>
      </c>
      <c r="K38" s="27">
        <v>276110.69</v>
      </c>
      <c r="L38" s="27">
        <v>286116.24</v>
      </c>
      <c r="M38" s="27">
        <v>296679.3</v>
      </c>
      <c r="N38" s="27">
        <v>290155.71</v>
      </c>
    </row>
    <row r="39" spans="2:14" ht="15">
      <c r="B39" s="1" t="s">
        <v>38</v>
      </c>
      <c r="C39" s="27">
        <f>C38*33%</f>
        <v>96825.5607</v>
      </c>
      <c r="D39" s="27">
        <f aca="true" t="shared" si="0" ref="D39:N39">D38*33%</f>
        <v>90153.32370000001</v>
      </c>
      <c r="E39" s="27">
        <f t="shared" si="0"/>
        <v>87291.6957</v>
      </c>
      <c r="F39" s="27">
        <f t="shared" si="0"/>
        <v>93521.1255</v>
      </c>
      <c r="G39" s="27">
        <f t="shared" si="0"/>
        <v>91353.3192</v>
      </c>
      <c r="H39" s="27">
        <f t="shared" si="0"/>
        <v>102086.55600000001</v>
      </c>
      <c r="I39" s="27">
        <f t="shared" si="0"/>
        <v>94041.4266</v>
      </c>
      <c r="J39" s="27">
        <f t="shared" si="0"/>
        <v>88140.4194</v>
      </c>
      <c r="K39" s="27">
        <f t="shared" si="0"/>
        <v>91116.5277</v>
      </c>
      <c r="L39" s="27">
        <f t="shared" si="0"/>
        <v>94418.3592</v>
      </c>
      <c r="M39" s="27">
        <f t="shared" si="0"/>
        <v>97904.169</v>
      </c>
      <c r="N39" s="27">
        <f t="shared" si="0"/>
        <v>95751.3843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'[1]Janeiro'!$E$850</f>
        <v>500.7197956726</v>
      </c>
      <c r="D41" s="27">
        <f>'[1]Fevereiro'!$E$91</f>
        <v>348.42261599</v>
      </c>
      <c r="E41" s="27">
        <f>'[1]Marco'!$E$78</f>
        <v>978.0842208845</v>
      </c>
      <c r="F41" s="27">
        <f>'[2]Abril'!$E$708</f>
        <v>443.4945303701</v>
      </c>
      <c r="G41" s="27">
        <f>'[2]Maio'!$E$627</f>
        <v>316.8809952328</v>
      </c>
      <c r="H41" s="27">
        <f>'[2]Junho'!$E$589</f>
        <v>375.9093775469</v>
      </c>
      <c r="I41" s="27">
        <f>'[2]Julho'!$E$567</f>
        <v>27.400906965</v>
      </c>
      <c r="J41" s="27">
        <f>'[2]agosto'!$E$656</f>
        <v>4.6013226878</v>
      </c>
      <c r="K41" s="27">
        <f>'[2]setembro'!$E$715</f>
        <v>84.6741732536</v>
      </c>
      <c r="L41" s="27">
        <v>0</v>
      </c>
      <c r="M41" s="27">
        <f>'[2]novembro'!$E$600</f>
        <v>783.3839044598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847.29</v>
      </c>
      <c r="D44" s="27">
        <v>667.46</v>
      </c>
      <c r="E44" s="27">
        <v>995.12</v>
      </c>
      <c r="F44" s="27">
        <v>603.51</v>
      </c>
      <c r="G44" s="27">
        <v>689.89</v>
      </c>
      <c r="H44" s="27">
        <v>670.59</v>
      </c>
      <c r="I44" s="27">
        <v>752.61</v>
      </c>
      <c r="J44" s="27">
        <v>624.27</v>
      </c>
      <c r="K44" s="27">
        <v>697.49</v>
      </c>
      <c r="L44" s="27">
        <v>795.97</v>
      </c>
      <c r="M44" s="27">
        <v>795.97</v>
      </c>
      <c r="N44" s="27">
        <v>962.83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 aca="true" t="shared" si="1" ref="C49:N49">SUM(C2:C48)</f>
        <v>515327.38377437537</v>
      </c>
      <c r="D49" s="8">
        <f t="shared" si="1"/>
        <v>481236.0050967219</v>
      </c>
      <c r="E49" s="8">
        <f t="shared" si="1"/>
        <v>453746.8957285655</v>
      </c>
      <c r="F49" s="8">
        <f t="shared" si="1"/>
        <v>531931.8256904338</v>
      </c>
      <c r="G49" s="8">
        <f t="shared" si="1"/>
        <v>494093.863999929</v>
      </c>
      <c r="H49" s="8">
        <f t="shared" si="1"/>
        <v>564378.7766945439</v>
      </c>
      <c r="I49" s="8">
        <f t="shared" si="1"/>
        <v>445004.7008464402</v>
      </c>
      <c r="J49" s="8">
        <f t="shared" si="1"/>
        <v>499316.0556262734</v>
      </c>
      <c r="K49" s="8">
        <f t="shared" si="1"/>
        <v>463221.1202928639</v>
      </c>
      <c r="L49" s="8">
        <f t="shared" si="1"/>
        <v>480182.5406202508</v>
      </c>
      <c r="M49" s="8">
        <f t="shared" si="1"/>
        <v>506382.6584290768</v>
      </c>
      <c r="N49" s="8">
        <f t="shared" si="1"/>
        <v>434324.5879041955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0178 - CS TAQUARAL - 2013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3" width="11.8515625" style="0" bestFit="1" customWidth="1"/>
    <col min="4" max="6" width="11.28125" style="0" bestFit="1" customWidth="1"/>
    <col min="7" max="7" width="11.8515625" style="0" bestFit="1" customWidth="1"/>
    <col min="8" max="8" width="12.28125" style="0" bestFit="1" customWidth="1"/>
    <col min="9" max="9" width="11.8515625" style="0" bestFit="1" customWidth="1"/>
    <col min="10" max="10" width="12.28125" style="0" bestFit="1" customWidth="1"/>
    <col min="11" max="11" width="11.8515625" style="0" bestFit="1" customWidth="1"/>
    <col min="12" max="12" width="12.28125" style="0" bestFit="1" customWidth="1"/>
    <col min="13" max="13" width="11.28125" style="0" bestFit="1" customWidth="1"/>
    <col min="14" max="14" width="11.8515625" style="0" bestFit="1" customWidth="1"/>
  </cols>
  <sheetData>
    <row r="1" spans="1:14" ht="12.75">
      <c r="A1" t="s">
        <v>59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f>'[2]setembro'!$E$120</f>
        <v>51.7</v>
      </c>
      <c r="L2" s="27">
        <v>0</v>
      </c>
      <c r="M2" s="27">
        <v>0</v>
      </c>
      <c r="N2" s="27">
        <v>0</v>
      </c>
    </row>
    <row r="3" spans="2:14" ht="15">
      <c r="B3" s="3" t="s">
        <v>2</v>
      </c>
      <c r="C3" s="29">
        <v>456.06</v>
      </c>
      <c r="D3" s="29">
        <v>220.58</v>
      </c>
      <c r="E3" s="29">
        <v>465.3</v>
      </c>
      <c r="F3" s="29">
        <v>516.9</v>
      </c>
      <c r="G3" s="29">
        <v>516.62</v>
      </c>
      <c r="H3" s="29">
        <v>593.6</v>
      </c>
      <c r="I3" s="29">
        <v>350.12</v>
      </c>
      <c r="J3" s="29">
        <v>0</v>
      </c>
      <c r="K3" s="29">
        <v>542.28</v>
      </c>
      <c r="L3" s="29">
        <v>439.64</v>
      </c>
      <c r="M3" s="29">
        <v>465.3</v>
      </c>
      <c r="N3" s="29">
        <v>670.58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f>'[2]Abril'!$E$110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9">
        <v>1117.34</v>
      </c>
      <c r="D11" s="29">
        <v>807.1</v>
      </c>
      <c r="E11" s="29">
        <v>986.21</v>
      </c>
      <c r="F11" s="29">
        <v>873.33</v>
      </c>
      <c r="G11" s="29">
        <v>651.2</v>
      </c>
      <c r="H11" s="29">
        <v>932.21</v>
      </c>
      <c r="I11" s="29">
        <v>773.65</v>
      </c>
      <c r="J11" s="29">
        <v>919.47</v>
      </c>
      <c r="K11" s="29">
        <v>863.44</v>
      </c>
      <c r="L11" s="29">
        <v>846.45</v>
      </c>
      <c r="M11" s="29">
        <v>880.11</v>
      </c>
      <c r="N11" s="29">
        <v>896.56</v>
      </c>
    </row>
    <row r="12" spans="2:14" ht="15">
      <c r="B12" s="3" t="s">
        <v>11</v>
      </c>
      <c r="C12" s="27">
        <f>'[1]Janeiro'!$E$129</f>
        <v>4495.7091616012</v>
      </c>
      <c r="D12" s="27">
        <f>'[1]Fevereiro'!$E$372</f>
        <v>3260.1074159384</v>
      </c>
      <c r="E12" s="27">
        <f>'[1]Marco'!$E$341</f>
        <v>3039.3180321444</v>
      </c>
      <c r="F12" s="27">
        <f>'[2]Abril'!$E$111</f>
        <v>5335.8263400361</v>
      </c>
      <c r="G12" s="27">
        <f>'[2]Maio'!$E$110</f>
        <v>3329.8142076168</v>
      </c>
      <c r="H12" s="27">
        <f>'[2]Junho'!$E$81</f>
        <v>2253.2136216328</v>
      </c>
      <c r="I12" s="27">
        <f>'[2]Julho'!$E$98</f>
        <v>3157.2373743562</v>
      </c>
      <c r="J12" s="27">
        <f>'[2]agosto'!$E$113</f>
        <v>3193.7724305844</v>
      </c>
      <c r="K12" s="27">
        <f>'[2]setembro'!$E$122</f>
        <v>6098.4810783678</v>
      </c>
      <c r="L12" s="27">
        <f>'[2]outubro'!$E$111</f>
        <v>2814.6873397771</v>
      </c>
      <c r="M12" s="27">
        <f>'[2]novembro'!$E$96</f>
        <v>1588.5235892303</v>
      </c>
      <c r="N12" s="27">
        <f>'[2]dezembro'!$F$49</f>
        <v>408.2583302254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'[1]Janeiro'!$E$262</f>
        <v>275.9961765624</v>
      </c>
      <c r="D14" s="27">
        <f>'[1]Fevereiro'!$E$373</f>
        <v>14.2499547453</v>
      </c>
      <c r="E14" s="27">
        <f>'[1]Marco'!$E$342</f>
        <v>5.6299849151</v>
      </c>
      <c r="F14" s="27">
        <v>0</v>
      </c>
      <c r="G14" s="27">
        <f>'[2]Maio'!$E$111</f>
        <v>6.2565724576</v>
      </c>
      <c r="H14" s="27">
        <f>'[2]Junho'!$E$82</f>
        <v>47.6079394835</v>
      </c>
      <c r="I14" s="27">
        <v>0</v>
      </c>
      <c r="J14" s="27">
        <f>'[2]agosto'!$E$114</f>
        <v>38.5025356125</v>
      </c>
      <c r="K14" s="27">
        <f>'[2]setembro'!$E$123</f>
        <v>42.7561923818</v>
      </c>
      <c r="L14" s="27">
        <f>'[2]outubro'!$E$112</f>
        <v>1.3</v>
      </c>
      <c r="M14" s="27">
        <f>'[2]novembro'!$E$97</f>
        <v>3</v>
      </c>
      <c r="N14" s="27">
        <v>0</v>
      </c>
    </row>
    <row r="15" spans="2:14" ht="15">
      <c r="B15" s="3" t="s">
        <v>14</v>
      </c>
      <c r="C15" s="27">
        <f>'[1]Janeiro'!$E$342</f>
        <v>8775.7430942489</v>
      </c>
      <c r="D15" s="27">
        <f>'[1]Fevereiro'!$E$374</f>
        <v>5691.3757091713</v>
      </c>
      <c r="E15" s="27">
        <f>'[1]Marco'!$E$343</f>
        <v>7122.3546142715</v>
      </c>
      <c r="F15" s="27">
        <f>'[2]Abril'!$E$112</f>
        <v>16991.6285992967</v>
      </c>
      <c r="G15" s="27">
        <f>'[2]Maio'!$E$112</f>
        <v>14314.218342121</v>
      </c>
      <c r="H15" s="27">
        <f>'[2]Junho'!$E$83</f>
        <v>6527.2637025813</v>
      </c>
      <c r="I15" s="27">
        <f>'[2]Julho'!$E$99</f>
        <v>4103.774291913</v>
      </c>
      <c r="J15" s="27">
        <f>'[2]agosto'!$E$115</f>
        <v>5588.5174442785</v>
      </c>
      <c r="K15" s="27">
        <f>'[2]setembro'!$E$124</f>
        <v>3244.9324396255</v>
      </c>
      <c r="L15" s="27">
        <f>'[2]outubro'!$E$113</f>
        <v>5405.6539226755</v>
      </c>
      <c r="M15" s="27">
        <f>'[2]novembro'!$E$98</f>
        <v>6108.6451188977</v>
      </c>
      <c r="N15" s="27">
        <f>'[2]dezembro'!$F$50</f>
        <v>7105.0841330375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f>'[2]Abril'!$E$113</f>
        <v>35.4423944024</v>
      </c>
      <c r="G18" s="27">
        <v>0</v>
      </c>
      <c r="H18" s="27">
        <f>'[2]Junho'!$E$84</f>
        <v>885.6</v>
      </c>
      <c r="I18" s="27">
        <f>'[2]Julho'!$E$100</f>
        <v>3.5146628913</v>
      </c>
      <c r="J18" s="27">
        <v>0</v>
      </c>
      <c r="K18" s="27">
        <f>'[2]setembro'!$E$125</f>
        <v>1.2</v>
      </c>
      <c r="L18" s="27">
        <f>'[2]outubro'!$E$114</f>
        <v>8.6847788165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'[1]Janeiro'!$E$444</f>
        <v>31.534656354</v>
      </c>
      <c r="D19" s="27">
        <f>'[1]Fevereiro'!$E$375</f>
        <v>11.28</v>
      </c>
      <c r="E19" s="27">
        <f>'[1]Marco'!$E$345</f>
        <v>12.7</v>
      </c>
      <c r="F19" s="27">
        <v>0</v>
      </c>
      <c r="G19" s="27">
        <f>'[2]Maio'!$E$113</f>
        <v>59.0216188714</v>
      </c>
      <c r="H19" s="27">
        <f>'[2]Junho'!$E$85</f>
        <v>30.15</v>
      </c>
      <c r="I19" s="27">
        <f>'[2]Julho'!$E$101</f>
        <v>19.2008802042</v>
      </c>
      <c r="J19" s="27">
        <f>'[2]agosto'!$E$116</f>
        <v>2.8742668122</v>
      </c>
      <c r="K19" s="27">
        <f>'[2]setembro'!$E$126</f>
        <v>88.66</v>
      </c>
      <c r="L19" s="27">
        <v>0</v>
      </c>
      <c r="M19" s="27">
        <v>0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v>0</v>
      </c>
      <c r="E21" s="27">
        <f>'[1]Marco'!$E$346</f>
        <v>335.06</v>
      </c>
      <c r="F21" s="27">
        <f>'[2]Abril'!$E$114</f>
        <v>15.7784801513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'[2]Maio'!$E$114</f>
        <v>3.64</v>
      </c>
      <c r="H22" s="27">
        <f>'[2]Junho'!$E$86</f>
        <v>1.82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f>'[1]Janeiro'!$E$626</f>
        <v>1449</v>
      </c>
      <c r="D26" s="27">
        <f>'[1]Fevereiro'!$E$376</f>
        <v>3300.1243478261</v>
      </c>
      <c r="E26" s="27">
        <f>'[1]Marco'!$E$347</f>
        <v>2960.3010808854</v>
      </c>
      <c r="F26" s="27">
        <f>'[2]Abril'!$E$115</f>
        <v>429.0343622154</v>
      </c>
      <c r="G26" s="27">
        <v>0</v>
      </c>
      <c r="H26" s="27">
        <f>'[2]Junho'!$E$87</f>
        <v>3881.3421218604</v>
      </c>
      <c r="I26" s="27">
        <f>'[2]Julho'!$E$102</f>
        <v>819.2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'[1]Janeiro'!$E$703</f>
        <v>12189.6476438399</v>
      </c>
      <c r="D28" s="27">
        <f>'[1]Fevereiro'!$E$377</f>
        <v>4903.1124274571</v>
      </c>
      <c r="E28" s="27">
        <f>'[1]Marco'!$E$348</f>
        <v>16341.4151241687</v>
      </c>
      <c r="F28" s="27">
        <f>'[2]Abril'!$E$116</f>
        <v>5644.2830507929</v>
      </c>
      <c r="G28" s="27">
        <f>'[2]Maio'!$E$115</f>
        <v>11534.7577743849</v>
      </c>
      <c r="H28" s="27">
        <f>'[2]Junho'!$E$88</f>
        <v>12166.2011515894</v>
      </c>
      <c r="I28" s="27">
        <f>'[2]Julho'!$E$103</f>
        <v>9827.6897015507</v>
      </c>
      <c r="J28" s="27">
        <f>'[2]agosto'!$E$117</f>
        <v>10901.2835462597</v>
      </c>
      <c r="K28" s="27">
        <f>'[2]setembro'!$E$127</f>
        <v>19316.548398054</v>
      </c>
      <c r="L28" s="27">
        <f>'[2]outubro'!$E$115</f>
        <v>10577.7924156477</v>
      </c>
      <c r="M28" s="27">
        <f>'[2]novembro'!$E$99</f>
        <v>11129.538852411</v>
      </c>
      <c r="N28" s="27">
        <f>'[2]dezembro'!$F$51</f>
        <v>1523.3477715914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f>'[1]Janeiro'!$E$783</f>
        <v>20</v>
      </c>
      <c r="D32" s="27">
        <v>0</v>
      </c>
      <c r="E32" s="27">
        <f>'[1]Marco'!$E$344</f>
        <v>13.5021184609</v>
      </c>
      <c r="F32" s="27">
        <f>'[2]Abril'!$E$117</f>
        <v>28.182821254</v>
      </c>
      <c r="G32" s="27">
        <f>'[2]Maio'!$E$116</f>
        <v>20</v>
      </c>
      <c r="H32" s="27">
        <v>0</v>
      </c>
      <c r="I32" s="27">
        <v>0</v>
      </c>
      <c r="J32" s="27">
        <v>0</v>
      </c>
      <c r="K32" s="27">
        <f>'[2]setembro'!$E$121</f>
        <v>3.5707317073</v>
      </c>
      <c r="L32" s="27">
        <f>'[2]outubro'!$E$116</f>
        <v>207.56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f>'[1]Janeiro'!$E$827</f>
        <v>44.1354939008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'[2]agosto'!$E$118</f>
        <v>13.5385</v>
      </c>
      <c r="K36" s="27">
        <f>'[2]setembro'!$E$128</f>
        <v>28.11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115647.7</v>
      </c>
      <c r="D38" s="27">
        <v>117381.09</v>
      </c>
      <c r="E38" s="27">
        <v>116190.83</v>
      </c>
      <c r="F38" s="27">
        <v>116470.71</v>
      </c>
      <c r="G38" s="27">
        <v>118872.55</v>
      </c>
      <c r="H38" s="27">
        <v>159824.35</v>
      </c>
      <c r="I38" s="27">
        <v>149853.18</v>
      </c>
      <c r="J38" s="27">
        <v>123796.46</v>
      </c>
      <c r="K38" s="27">
        <v>125615.35</v>
      </c>
      <c r="L38" s="27">
        <v>122844.66</v>
      </c>
      <c r="M38" s="27">
        <v>131001.09</v>
      </c>
      <c r="N38" s="27">
        <v>117659.64</v>
      </c>
    </row>
    <row r="39" spans="2:14" ht="15">
      <c r="B39" s="1" t="s">
        <v>38</v>
      </c>
      <c r="C39" s="27">
        <f>C38*33%</f>
        <v>38163.741</v>
      </c>
      <c r="D39" s="27">
        <f aca="true" t="shared" si="0" ref="D39:N39">D38*33%</f>
        <v>38735.7597</v>
      </c>
      <c r="E39" s="27">
        <f t="shared" si="0"/>
        <v>38342.973900000005</v>
      </c>
      <c r="F39" s="27">
        <f t="shared" si="0"/>
        <v>38435.3343</v>
      </c>
      <c r="G39" s="27">
        <f t="shared" si="0"/>
        <v>39227.9415</v>
      </c>
      <c r="H39" s="27">
        <f t="shared" si="0"/>
        <v>52742.035500000005</v>
      </c>
      <c r="I39" s="27">
        <f t="shared" si="0"/>
        <v>49451.5494</v>
      </c>
      <c r="J39" s="27">
        <f t="shared" si="0"/>
        <v>40852.83180000001</v>
      </c>
      <c r="K39" s="27">
        <f t="shared" si="0"/>
        <v>41453.065500000004</v>
      </c>
      <c r="L39" s="27">
        <f t="shared" si="0"/>
        <v>40538.7378</v>
      </c>
      <c r="M39" s="27">
        <f t="shared" si="0"/>
        <v>43230.3597</v>
      </c>
      <c r="N39" s="27">
        <f t="shared" si="0"/>
        <v>38827.6812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'[1]Janeiro'!$E$877</f>
        <v>132.4900388195</v>
      </c>
      <c r="D41" s="27">
        <f>'[1]Fevereiro'!$E$378</f>
        <v>319.7708087466</v>
      </c>
      <c r="E41" s="27">
        <f>'[1]Marco'!$E$349</f>
        <v>77.6535421891</v>
      </c>
      <c r="F41" s="27">
        <f>'[2]Abril'!$E$118</f>
        <v>6.35</v>
      </c>
      <c r="G41" s="27">
        <f>'[2]Maio'!$E$117</f>
        <v>233.7232914429</v>
      </c>
      <c r="H41" s="27">
        <f>'[2]Junho'!$E$89</f>
        <v>198.4757419208</v>
      </c>
      <c r="I41" s="27">
        <f>'[2]Julho'!$E$104</f>
        <v>322.2790714961</v>
      </c>
      <c r="J41" s="27">
        <f>'[2]agosto'!$E$119</f>
        <v>0.8891562428</v>
      </c>
      <c r="K41" s="27">
        <f>'[2]setembro'!$E$129</f>
        <v>323.3226788428</v>
      </c>
      <c r="L41" s="27">
        <f>'[2]outubro'!$E$117</f>
        <v>193.5053203549</v>
      </c>
      <c r="M41" s="27">
        <f>'[2]novembro'!$E$100</f>
        <v>333.8991985633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670.63</v>
      </c>
      <c r="D44" s="27">
        <v>635.17</v>
      </c>
      <c r="E44" s="27">
        <v>886.79</v>
      </c>
      <c r="F44" s="27">
        <v>738.38</v>
      </c>
      <c r="G44" s="27">
        <v>777.73</v>
      </c>
      <c r="H44" s="27">
        <v>716.59</v>
      </c>
      <c r="I44" s="27">
        <v>866.72</v>
      </c>
      <c r="J44" s="27">
        <v>663.11</v>
      </c>
      <c r="K44" s="27">
        <v>729.59</v>
      </c>
      <c r="L44" s="27">
        <v>872.63</v>
      </c>
      <c r="M44" s="27">
        <v>872.63</v>
      </c>
      <c r="N44" s="27">
        <v>867.65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>SUM(C2:C48)</f>
        <v>186475.4972653267</v>
      </c>
      <c r="D49" s="8">
        <f aca="true" t="shared" si="1" ref="D49:N49">SUM(D2:D48)</f>
        <v>178285.4903638848</v>
      </c>
      <c r="E49" s="8">
        <f t="shared" si="1"/>
        <v>189785.8083970351</v>
      </c>
      <c r="F49" s="8">
        <f t="shared" si="1"/>
        <v>188549.9503481488</v>
      </c>
      <c r="G49" s="8">
        <f t="shared" si="1"/>
        <v>192553.24330689464</v>
      </c>
      <c r="H49" s="8">
        <f t="shared" si="1"/>
        <v>243806.22977906818</v>
      </c>
      <c r="I49" s="8">
        <f t="shared" si="1"/>
        <v>222553.8853824115</v>
      </c>
      <c r="J49" s="8">
        <f t="shared" si="1"/>
        <v>188977.0196797901</v>
      </c>
      <c r="K49" s="8">
        <f t="shared" si="1"/>
        <v>201408.7770189792</v>
      </c>
      <c r="L49" s="8">
        <f t="shared" si="1"/>
        <v>187757.0715772717</v>
      </c>
      <c r="M49" s="8">
        <f t="shared" si="1"/>
        <v>198618.8664591023</v>
      </c>
      <c r="N49" s="8">
        <f t="shared" si="1"/>
        <v>170964.5714348543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0179 - CS 31 DE MARÇO - 2013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8515625" style="0" bestFit="1" customWidth="1"/>
  </cols>
  <sheetData>
    <row r="1" spans="1:14" ht="12.75">
      <c r="A1" t="s">
        <v>60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f>'[2]Julho'!$E$521</f>
        <v>158.4</v>
      </c>
      <c r="J2" s="27">
        <f>'[2]agosto'!$E$519</f>
        <v>103.4</v>
      </c>
      <c r="K2" s="27">
        <f>'[2]setembro'!$E$576</f>
        <v>103.4</v>
      </c>
      <c r="L2" s="27">
        <v>0</v>
      </c>
      <c r="M2" s="27">
        <f>'[2]novembro'!$E$478</f>
        <v>51.7</v>
      </c>
      <c r="N2" s="27">
        <v>0</v>
      </c>
    </row>
    <row r="3" spans="2:14" ht="15">
      <c r="B3" s="3" t="s">
        <v>2</v>
      </c>
      <c r="C3" s="29">
        <v>2115.24</v>
      </c>
      <c r="D3" s="29">
        <v>1145.96</v>
      </c>
      <c r="E3" s="29">
        <v>2674.99</v>
      </c>
      <c r="F3" s="29">
        <v>1432.8</v>
      </c>
      <c r="G3" s="29">
        <v>1832.7</v>
      </c>
      <c r="H3" s="29">
        <v>1912.98</v>
      </c>
      <c r="I3" s="29">
        <v>2065.95</v>
      </c>
      <c r="J3" s="29">
        <v>1632</v>
      </c>
      <c r="K3" s="29">
        <v>1471.44</v>
      </c>
      <c r="L3" s="29">
        <v>1872.84</v>
      </c>
      <c r="M3" s="29">
        <v>1632</v>
      </c>
      <c r="N3" s="29">
        <v>1150.32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f>'[1]Fevereiro'!$E$353</f>
        <v>29.8476273068</v>
      </c>
      <c r="E7" s="27">
        <v>0</v>
      </c>
      <c r="F7" s="27">
        <f>'[2]Abril'!$E$647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9">
        <v>1352.87</v>
      </c>
      <c r="D11" s="29">
        <v>1397.32</v>
      </c>
      <c r="E11" s="29">
        <v>1568.5</v>
      </c>
      <c r="F11" s="29">
        <v>1575.93</v>
      </c>
      <c r="G11" s="29">
        <v>1586.84</v>
      </c>
      <c r="H11" s="29">
        <v>2290.9</v>
      </c>
      <c r="I11" s="29">
        <v>1418.63</v>
      </c>
      <c r="J11" s="29">
        <v>2007.2</v>
      </c>
      <c r="K11" s="29">
        <v>1984.04</v>
      </c>
      <c r="L11" s="29">
        <v>2049.42</v>
      </c>
      <c r="M11" s="29">
        <v>1893.55</v>
      </c>
      <c r="N11" s="29">
        <v>1858.48</v>
      </c>
    </row>
    <row r="12" spans="2:14" ht="15">
      <c r="B12" s="3" t="s">
        <v>11</v>
      </c>
      <c r="C12" s="27">
        <f>'[1]Janeiro'!$E$127</f>
        <v>15755.2172148192</v>
      </c>
      <c r="D12" s="27">
        <f>'[1]Fevereiro'!$E$354</f>
        <v>14798.9707553644</v>
      </c>
      <c r="E12" s="27">
        <f>'[1]Marco'!$E$327</f>
        <v>13177.6927888416</v>
      </c>
      <c r="F12" s="27">
        <f>'[2]Abril'!$E$648</f>
        <v>19073.2291401534</v>
      </c>
      <c r="G12" s="27">
        <f>'[2]Maio'!$E$570</f>
        <v>14346.9454050265</v>
      </c>
      <c r="H12" s="27">
        <f>'[2]Junho'!$E$537</f>
        <v>18752.5415540856</v>
      </c>
      <c r="I12" s="27">
        <f>'[2]Julho'!$E$522</f>
        <v>26114.0664167795</v>
      </c>
      <c r="J12" s="27">
        <f>'[2]agosto'!$E$520</f>
        <v>14342.1194885526</v>
      </c>
      <c r="K12" s="27">
        <f>'[2]setembro'!$E$578</f>
        <v>14418.5936573564</v>
      </c>
      <c r="L12" s="27">
        <f>'[2]outubro'!$E$548</f>
        <v>14796.8497308805</v>
      </c>
      <c r="M12" s="27">
        <f>'[2]novembro'!$E$479</f>
        <v>6808.9261382088</v>
      </c>
      <c r="N12" s="27">
        <f>'[2]dezembro'!$F$258</f>
        <v>1748.6066662794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'[1]Janeiro'!$E$260</f>
        <v>220.6715064892</v>
      </c>
      <c r="D14" s="27">
        <f>'[1]Fevereiro'!$E$355</f>
        <v>324.2232996939</v>
      </c>
      <c r="E14" s="27">
        <f>'[1]Marco'!$E$328</f>
        <v>314.3600864529</v>
      </c>
      <c r="F14" s="27">
        <f>'[2]Abril'!$E$649</f>
        <v>196.7761285791</v>
      </c>
      <c r="G14" s="27">
        <f>'[2]Maio'!$E$571</f>
        <v>205.1275342445</v>
      </c>
      <c r="H14" s="27">
        <f>'[2]Junho'!$E$538</f>
        <v>221.6875077302</v>
      </c>
      <c r="I14" s="27">
        <f>'[2]Julho'!$E$523</f>
        <v>397.0728690239</v>
      </c>
      <c r="J14" s="27">
        <f>'[2]agosto'!$E$521</f>
        <v>219.8338344145</v>
      </c>
      <c r="K14" s="27">
        <f>'[2]setembro'!$E$579</f>
        <v>559.7737391878</v>
      </c>
      <c r="L14" s="27">
        <f>'[2]outubro'!$E$549</f>
        <v>619.1680287492</v>
      </c>
      <c r="M14" s="27">
        <f>'[2]novembro'!$E$480</f>
        <v>576.9634614652</v>
      </c>
      <c r="N14" s="27">
        <v>0</v>
      </c>
    </row>
    <row r="15" spans="2:14" ht="15">
      <c r="B15" s="3" t="s">
        <v>14</v>
      </c>
      <c r="C15" s="27">
        <f>'[1]Janeiro'!$E$341</f>
        <v>15268.4548476494</v>
      </c>
      <c r="D15" s="27">
        <f>'[1]Fevereiro'!$E$356</f>
        <v>15463.0040980858</v>
      </c>
      <c r="E15" s="27">
        <f>'[1]Marco'!$E$329</f>
        <v>18232.9110255429</v>
      </c>
      <c r="F15" s="27">
        <f>'[2]Abril'!$E$650</f>
        <v>32776.2185391031</v>
      </c>
      <c r="G15" s="27">
        <f>'[2]Maio'!$E$572</f>
        <v>33577.4036042516</v>
      </c>
      <c r="H15" s="27">
        <f>'[2]Junho'!$E$539</f>
        <v>6555.8101549355</v>
      </c>
      <c r="I15" s="27">
        <f>'[2]Julho'!$E$524</f>
        <v>7593.2459627726</v>
      </c>
      <c r="J15" s="27">
        <f>'[2]agosto'!$E$522</f>
        <v>17073.3016144699</v>
      </c>
      <c r="K15" s="27">
        <f>'[2]setembro'!$E$580</f>
        <v>8676.139552189</v>
      </c>
      <c r="L15" s="27">
        <f>'[2]outubro'!$E$550</f>
        <v>12259.2972138848</v>
      </c>
      <c r="M15" s="27">
        <f>'[2]novembro'!$E$481</f>
        <v>9203.3273722301</v>
      </c>
      <c r="N15" s="27">
        <f>'[2]dezembro'!$F$259</f>
        <v>7999.2936036477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f>'[1]Fevereiro'!$E$357</f>
        <v>16.0289731903</v>
      </c>
      <c r="E18" s="27">
        <v>0</v>
      </c>
      <c r="F18" s="27">
        <f>'[2]Abril'!$E$651</f>
        <v>70.8691957105</v>
      </c>
      <c r="G18" s="27">
        <f>'[2]Maio'!$E$573</f>
        <v>60</v>
      </c>
      <c r="H18" s="27">
        <f>'[2]Junho'!$E$540</f>
        <v>885.6</v>
      </c>
      <c r="I18" s="27">
        <v>0</v>
      </c>
      <c r="J18" s="27">
        <f>'[2]agosto'!$E$523</f>
        <v>326.4</v>
      </c>
      <c r="K18" s="27">
        <f>'[2]setembro'!$E$581</f>
        <v>9.2188257347</v>
      </c>
      <c r="L18" s="27">
        <f>'[2]outubro'!$E$551</f>
        <v>9.7137520068</v>
      </c>
      <c r="M18" s="27">
        <f>'[2]novembro'!$E$482</f>
        <v>3.9238994625</v>
      </c>
      <c r="N18" s="27">
        <v>0</v>
      </c>
    </row>
    <row r="19" spans="2:14" ht="15">
      <c r="B19" s="3" t="s">
        <v>18</v>
      </c>
      <c r="C19" s="27">
        <f>'[1]Janeiro'!$E$442</f>
        <v>51.2159179859</v>
      </c>
      <c r="D19" s="27">
        <f>'[1]Fevereiro'!$E$358</f>
        <v>239.49</v>
      </c>
      <c r="E19" s="27">
        <f>'[1]Marco'!$E$330</f>
        <v>257.0973977365</v>
      </c>
      <c r="F19" s="27">
        <f>'[2]Abril'!$E$652</f>
        <v>268.7659893048</v>
      </c>
      <c r="G19" s="27">
        <f>'[2]Maio'!$E$574</f>
        <v>128.0291482158</v>
      </c>
      <c r="H19" s="27">
        <f>'[2]Junho'!$E$541</f>
        <v>243.1914172564</v>
      </c>
      <c r="I19" s="27">
        <f>'[2]Julho'!$E$525</f>
        <v>221.2637962598</v>
      </c>
      <c r="J19" s="27">
        <f>'[2]agosto'!$E$524</f>
        <v>62.77</v>
      </c>
      <c r="K19" s="27">
        <f>'[2]setembro'!$E$582</f>
        <v>28.57</v>
      </c>
      <c r="L19" s="27">
        <f>'[2]outubro'!$E$552</f>
        <v>11.55</v>
      </c>
      <c r="M19" s="27">
        <f>'[2]novembro'!$E$483</f>
        <v>2.45</v>
      </c>
      <c r="N19" s="27">
        <v>0</v>
      </c>
    </row>
    <row r="20" spans="2:14" ht="15">
      <c r="B20" s="3" t="s">
        <v>19</v>
      </c>
      <c r="C20" s="27">
        <f>'[1]Janeiro'!$E$523</f>
        <v>58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>'[2]setembro'!$E$583</f>
        <v>54.1375040378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f>'[1]Fevereiro'!$E$359</f>
        <v>31.5569603026</v>
      </c>
      <c r="E21" s="27">
        <v>0</v>
      </c>
      <c r="F21" s="27">
        <f>'[2]Abril'!$E$653</f>
        <v>23.667720227</v>
      </c>
      <c r="G21" s="27">
        <v>0</v>
      </c>
      <c r="H21" s="27">
        <v>0</v>
      </c>
      <c r="I21" s="27">
        <f>'[2]Julho'!$E$526</f>
        <v>31.5569603026</v>
      </c>
      <c r="J21" s="27">
        <f>'[2]agosto'!$E$525</f>
        <v>15.7784801513</v>
      </c>
      <c r="K21" s="27">
        <f>'[2]setembro'!$E$584</f>
        <v>15.7784801513</v>
      </c>
      <c r="L21" s="27">
        <f>'[2]outubro'!$E$553</f>
        <v>15.7784801513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'[2]Maio'!$E$575</f>
        <v>5.46</v>
      </c>
      <c r="H22" s="27">
        <v>0</v>
      </c>
      <c r="I22" s="27">
        <f>'[2]Julho'!$E$527</f>
        <v>10.92</v>
      </c>
      <c r="J22" s="27">
        <v>0</v>
      </c>
      <c r="K22" s="27">
        <f>'[2]setembro'!$E$585</f>
        <v>5.46</v>
      </c>
      <c r="L22" s="27">
        <f>'[2]outubro'!$E$554</f>
        <v>5.46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f>'[1]Janeiro'!$E$625</f>
        <v>1328.0867389692</v>
      </c>
      <c r="D26" s="27">
        <f>'[1]Fevereiro'!$E$360</f>
        <v>308.6151724138</v>
      </c>
      <c r="E26" s="27">
        <f>'[1]Marco'!$E$331</f>
        <v>296.32</v>
      </c>
      <c r="F26" s="27">
        <f>'[2]Abril'!$E$654</f>
        <v>232</v>
      </c>
      <c r="G26" s="27">
        <f>'[2]Maio'!$E$576</f>
        <v>335.7748214256</v>
      </c>
      <c r="H26" s="27">
        <f>'[2]Junho'!$E$542</f>
        <v>9703.3553046509</v>
      </c>
      <c r="I26" s="27">
        <f>'[2]Julho'!$E$528</f>
        <v>369.8</v>
      </c>
      <c r="J26" s="27">
        <f>'[2]agosto'!$E$526</f>
        <v>5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.75" customHeight="1">
      <c r="B28" s="3" t="s">
        <v>27</v>
      </c>
      <c r="C28" s="27">
        <f>'[1]Janeiro'!$E$701</f>
        <v>63122.571930498</v>
      </c>
      <c r="D28" s="27">
        <f>'[1]Fevereiro'!$E$361</f>
        <v>19033.0821031593</v>
      </c>
      <c r="E28" s="27">
        <f>'[1]Marco'!$E$332</f>
        <v>38984.7353344566</v>
      </c>
      <c r="F28" s="27">
        <f>'[2]Abril'!$E$655</f>
        <v>29802.9937408735</v>
      </c>
      <c r="G28" s="27">
        <f>'[2]Maio'!$E$577</f>
        <v>35278.2729144274</v>
      </c>
      <c r="H28" s="27">
        <f>'[2]Junho'!$E$543</f>
        <v>36886.2729166539</v>
      </c>
      <c r="I28" s="27">
        <f>'[2]Julho'!$E$529</f>
        <v>67268.1369060797</v>
      </c>
      <c r="J28" s="27">
        <f>'[2]agosto'!$E$527</f>
        <v>42269.2585411318</v>
      </c>
      <c r="K28" s="27">
        <f>'[2]setembro'!$E$586</f>
        <v>46478.513295318</v>
      </c>
      <c r="L28" s="27">
        <f>'[2]outubro'!$E$555</f>
        <v>26170.4120601758</v>
      </c>
      <c r="M28" s="27">
        <f>'[2]novembro'!$E$484</f>
        <v>43385.5018061852</v>
      </c>
      <c r="N28" s="27">
        <f>'[2]dezembro'!$F$260</f>
        <v>784.1580432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f>'[1]Fevereiro'!$E$362</f>
        <v>4.5767688022</v>
      </c>
      <c r="E32" s="27">
        <f>'[1]Marco'!$E$333</f>
        <v>28.48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f>'[2]setembro'!$E$577</f>
        <v>9.8</v>
      </c>
      <c r="L32" s="27">
        <f>'[2]outubro'!$E$556</f>
        <v>106.2550435373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</row>
    <row r="35" spans="2:14" ht="15">
      <c r="B35" s="3" t="s">
        <v>34</v>
      </c>
      <c r="C35" s="33">
        <f>265.82*23</f>
        <v>6113.86</v>
      </c>
      <c r="D35" s="33">
        <f>265.82*20</f>
        <v>5316.4</v>
      </c>
      <c r="E35" s="33">
        <f>265.82*21</f>
        <v>5582.22</v>
      </c>
      <c r="F35" s="33">
        <f>265.82*22</f>
        <v>5848.04</v>
      </c>
      <c r="G35" s="33">
        <f>265.82*22</f>
        <v>5848.04</v>
      </c>
      <c r="H35" s="33">
        <f>265.82*21</f>
        <v>5582.22</v>
      </c>
      <c r="I35" s="33">
        <f>265.82*10</f>
        <v>2658.2</v>
      </c>
      <c r="J35" s="33">
        <f>265.82*21</f>
        <v>5582.22</v>
      </c>
      <c r="K35" s="33">
        <f>265.82*22</f>
        <v>5848.04</v>
      </c>
      <c r="L35" s="33">
        <f>265.82*23</f>
        <v>6113.86</v>
      </c>
      <c r="M35" s="33">
        <f>265.82*20</f>
        <v>5316.4</v>
      </c>
      <c r="N35" s="33">
        <f>265.82*23</f>
        <v>6113.86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'[2]agosto'!$E$528</f>
        <v>8.32</v>
      </c>
      <c r="K36" s="27">
        <f>'[2]setembro'!$E$587</f>
        <v>70.83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341729.91</v>
      </c>
      <c r="D38" s="27">
        <v>366343.47</v>
      </c>
      <c r="E38" s="27">
        <v>361841.4</v>
      </c>
      <c r="F38" s="27">
        <v>368380.87</v>
      </c>
      <c r="G38" s="27">
        <v>354956.18</v>
      </c>
      <c r="H38" s="27">
        <v>451144.03</v>
      </c>
      <c r="I38" s="27">
        <v>413664.17</v>
      </c>
      <c r="J38" s="27">
        <v>359229.64</v>
      </c>
      <c r="K38" s="27">
        <v>361141.95</v>
      </c>
      <c r="L38" s="27">
        <v>355463.83</v>
      </c>
      <c r="M38" s="27">
        <v>367894.66</v>
      </c>
      <c r="N38" s="27">
        <v>371647.03</v>
      </c>
    </row>
    <row r="39" spans="2:14" ht="15">
      <c r="B39" s="1" t="s">
        <v>38</v>
      </c>
      <c r="C39" s="27">
        <f>C38*33%</f>
        <v>112770.8703</v>
      </c>
      <c r="D39" s="27">
        <f aca="true" t="shared" si="0" ref="D39:N39">D38*33%</f>
        <v>120893.34509999999</v>
      </c>
      <c r="E39" s="27">
        <f t="shared" si="0"/>
        <v>119407.66200000001</v>
      </c>
      <c r="F39" s="27">
        <f t="shared" si="0"/>
        <v>121565.68710000001</v>
      </c>
      <c r="G39" s="27">
        <f t="shared" si="0"/>
        <v>117135.53940000001</v>
      </c>
      <c r="H39" s="27">
        <f t="shared" si="0"/>
        <v>148877.52990000002</v>
      </c>
      <c r="I39" s="27">
        <f t="shared" si="0"/>
        <v>136509.1761</v>
      </c>
      <c r="J39" s="27">
        <f t="shared" si="0"/>
        <v>118545.78120000001</v>
      </c>
      <c r="K39" s="27">
        <f t="shared" si="0"/>
        <v>119176.8435</v>
      </c>
      <c r="L39" s="27">
        <f t="shared" si="0"/>
        <v>117303.06390000001</v>
      </c>
      <c r="M39" s="27">
        <f t="shared" si="0"/>
        <v>121405.2378</v>
      </c>
      <c r="N39" s="27">
        <f t="shared" si="0"/>
        <v>122643.51990000001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'[1]Janeiro'!$E$876</f>
        <v>1078.7115288639</v>
      </c>
      <c r="D41" s="27">
        <f>'[1]Fevereiro'!$E$363</f>
        <v>2031.4184345946</v>
      </c>
      <c r="E41" s="27">
        <f>'[1]Marco'!$E$334</f>
        <v>714.2557762113</v>
      </c>
      <c r="F41" s="27">
        <f>'[2]Abril'!$E$656</f>
        <v>561.9955156141</v>
      </c>
      <c r="G41" s="27">
        <f>'[2]Maio'!$E$578</f>
        <v>831.5397693185</v>
      </c>
      <c r="H41" s="27">
        <f>'[2]Junho'!$E$544</f>
        <v>1027.6739604173</v>
      </c>
      <c r="I41" s="27">
        <f>'[2]Julho'!$E$530</f>
        <v>351.5402406136</v>
      </c>
      <c r="J41" s="27">
        <f>'[2]agosto'!$E$529</f>
        <v>366.8865940347</v>
      </c>
      <c r="K41" s="27">
        <f>'[2]setembro'!$E$588</f>
        <v>947.8178585375</v>
      </c>
      <c r="L41" s="27">
        <f>'[2]outubro'!$E$557</f>
        <v>470.8431357568</v>
      </c>
      <c r="M41" s="27">
        <f>'[2]novembro'!$E$485</f>
        <v>64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927.26</v>
      </c>
      <c r="D44" s="27">
        <v>693.06</v>
      </c>
      <c r="E44" s="27">
        <v>893.38</v>
      </c>
      <c r="F44" s="27">
        <v>771.49</v>
      </c>
      <c r="G44" s="27">
        <v>939.69</v>
      </c>
      <c r="H44" s="27">
        <v>762.56</v>
      </c>
      <c r="I44" s="27">
        <v>918.52</v>
      </c>
      <c r="J44" s="27">
        <v>700.96</v>
      </c>
      <c r="K44" s="27">
        <v>572.8</v>
      </c>
      <c r="L44" s="27">
        <v>845.44</v>
      </c>
      <c r="M44" s="27">
        <v>845.44</v>
      </c>
      <c r="N44" s="27">
        <v>736.6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>SUM(C2:C48)</f>
        <v>567904.4799852747</v>
      </c>
      <c r="D49" s="8">
        <f aca="true" t="shared" si="1" ref="D49:N49">SUM(D2:D48)</f>
        <v>554081.9092929137</v>
      </c>
      <c r="E49" s="8">
        <f t="shared" si="1"/>
        <v>569985.5444092418</v>
      </c>
      <c r="F49" s="8">
        <f t="shared" si="1"/>
        <v>588615.8730695654</v>
      </c>
      <c r="G49" s="8">
        <f t="shared" si="1"/>
        <v>573079.0825969098</v>
      </c>
      <c r="H49" s="8">
        <f t="shared" si="1"/>
        <v>690857.8927157298</v>
      </c>
      <c r="I49" s="8">
        <f t="shared" si="1"/>
        <v>665762.1892518317</v>
      </c>
      <c r="J49" s="8">
        <f t="shared" si="1"/>
        <v>568502.4097527548</v>
      </c>
      <c r="K49" s="8">
        <f t="shared" si="1"/>
        <v>567584.6864125126</v>
      </c>
      <c r="L49" s="8">
        <f t="shared" si="1"/>
        <v>544125.3213451424</v>
      </c>
      <c r="M49" s="8">
        <f t="shared" si="1"/>
        <v>565095.6204775517</v>
      </c>
      <c r="N49" s="8">
        <f t="shared" si="1"/>
        <v>520693.4082131271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0180 - CS SÃO QUIRINO - 2013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0.13671875" style="0" customWidth="1"/>
    <col min="2" max="2" width="26.140625" style="0" customWidth="1"/>
    <col min="3" max="14" width="10.8515625" style="0" bestFit="1" customWidth="1"/>
  </cols>
  <sheetData>
    <row r="1" spans="1:14" ht="12.75">
      <c r="A1" t="s">
        <v>61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'[1]Janeiro'!$E$14</f>
        <v>11</v>
      </c>
      <c r="D2" s="27">
        <v>0</v>
      </c>
      <c r="E2" s="27">
        <v>0</v>
      </c>
      <c r="F2" s="27">
        <v>0</v>
      </c>
      <c r="G2" s="27">
        <f>'[2]Maio'!$E$373</f>
        <v>11</v>
      </c>
      <c r="H2" s="27">
        <v>0</v>
      </c>
      <c r="I2" s="27">
        <v>0</v>
      </c>
      <c r="J2" s="27">
        <f>'[2]agosto'!$E$384</f>
        <v>52.8</v>
      </c>
      <c r="K2" s="27">
        <f>'[2]setembro'!$E$417</f>
        <v>51.7</v>
      </c>
      <c r="L2" s="27">
        <v>0</v>
      </c>
      <c r="M2" s="27">
        <f>'[2]novembro'!$E$349</f>
        <v>11</v>
      </c>
      <c r="N2" s="27">
        <v>0</v>
      </c>
    </row>
    <row r="3" spans="2:14" ht="15">
      <c r="B3" s="3" t="s">
        <v>2</v>
      </c>
      <c r="C3" s="29">
        <v>305</v>
      </c>
      <c r="D3" s="29">
        <v>391.32</v>
      </c>
      <c r="E3" s="29">
        <v>0</v>
      </c>
      <c r="F3" s="29">
        <v>498.27</v>
      </c>
      <c r="G3" s="29">
        <v>260.52</v>
      </c>
      <c r="H3" s="29">
        <v>696.24</v>
      </c>
      <c r="I3" s="29">
        <v>491.96</v>
      </c>
      <c r="J3" s="29">
        <v>3358.02</v>
      </c>
      <c r="K3" s="29">
        <v>5003.76</v>
      </c>
      <c r="L3" s="29">
        <v>3438.3</v>
      </c>
      <c r="M3" s="29">
        <v>285.68</v>
      </c>
      <c r="N3" s="29">
        <v>260.02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f>'[1]Fevereiro'!$E$208</f>
        <v>29.8476273068</v>
      </c>
      <c r="E7" s="27">
        <v>0</v>
      </c>
      <c r="F7" s="27">
        <f>'[2]Abril'!$E$420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'[2]agosto'!$E$385</f>
        <v>188.2640699925</v>
      </c>
      <c r="K10" s="27">
        <f>'[2]setembro'!$E$419</f>
        <v>112.2191085942</v>
      </c>
      <c r="L10" s="27">
        <v>0</v>
      </c>
      <c r="M10" s="27">
        <f>'[2]novembro'!$E$350</f>
        <v>224.4382171885</v>
      </c>
      <c r="N10" s="27">
        <v>0</v>
      </c>
    </row>
    <row r="11" spans="2:14" ht="15">
      <c r="B11" s="3" t="s">
        <v>10</v>
      </c>
      <c r="C11" s="29">
        <v>375.05</v>
      </c>
      <c r="D11" s="29">
        <v>419.64</v>
      </c>
      <c r="E11" s="29">
        <v>583</v>
      </c>
      <c r="F11" s="29">
        <v>470.85</v>
      </c>
      <c r="G11" s="29">
        <v>426.22</v>
      </c>
      <c r="H11" s="29">
        <v>400.38</v>
      </c>
      <c r="I11" s="29">
        <v>298.27</v>
      </c>
      <c r="J11" s="29">
        <v>314.89</v>
      </c>
      <c r="K11" s="29">
        <v>304.27</v>
      </c>
      <c r="L11" s="29">
        <v>329.83</v>
      </c>
      <c r="M11" s="29">
        <v>456.76</v>
      </c>
      <c r="N11" s="29">
        <v>596.6</v>
      </c>
    </row>
    <row r="12" spans="2:14" ht="15">
      <c r="B12" s="3" t="s">
        <v>11</v>
      </c>
      <c r="C12" s="27">
        <f>'[1]Janeiro'!$E$113</f>
        <v>5503.1355261277</v>
      </c>
      <c r="D12" s="27">
        <f>'[1]Fevereiro'!$E$209</f>
        <v>3874.2047008976</v>
      </c>
      <c r="E12" s="27">
        <f>'[1]Marco'!$E$195</f>
        <v>1517.5402608272</v>
      </c>
      <c r="F12" s="27">
        <f>'[2]Abril'!$E$421</f>
        <v>2733.0571087517</v>
      </c>
      <c r="G12" s="27">
        <f>'[2]Maio'!$E$374</f>
        <v>3077.3593140412</v>
      </c>
      <c r="H12" s="27">
        <f>'[2]Junho'!$E$345</f>
        <v>2470.2421309547</v>
      </c>
      <c r="I12" s="27">
        <f>'[2]Julho'!$E$338</f>
        <v>3070.1316925935</v>
      </c>
      <c r="J12" s="27">
        <f>'[2]agosto'!$E$386</f>
        <v>7595.0545039339</v>
      </c>
      <c r="K12" s="27">
        <f>'[2]setembro'!$E$420</f>
        <v>3726.2466158857</v>
      </c>
      <c r="L12" s="27">
        <f>'[2]outubro'!$E$394</f>
        <v>3625.792903121</v>
      </c>
      <c r="M12" s="27">
        <f>'[2]novembro'!$E$351</f>
        <v>2441.758333771</v>
      </c>
      <c r="N12" s="27">
        <f>'[2]dezembro'!$F$199</f>
        <v>119.5023324631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'[1]Janeiro'!$E$247</f>
        <v>3.45158</v>
      </c>
      <c r="D14" s="27">
        <f>'[1]Fevereiro'!$E$210</f>
        <v>84.7387572007</v>
      </c>
      <c r="E14" s="27">
        <f>'[1]Marco'!$E$196</f>
        <v>53.1298340661</v>
      </c>
      <c r="F14" s="27">
        <f>'[2]Abril'!$E$422</f>
        <v>13.14027</v>
      </c>
      <c r="G14" s="27">
        <f>'[2]Maio'!$E$375</f>
        <v>10.4799698302</v>
      </c>
      <c r="H14" s="27">
        <f>'[2]Junho'!$E$346</f>
        <v>75.5148544304</v>
      </c>
      <c r="I14" s="27">
        <f>'[2]Julho'!$E$339</f>
        <v>111.8853859811</v>
      </c>
      <c r="J14" s="27">
        <f>'[2]agosto'!$E$387</f>
        <v>103.5250242392</v>
      </c>
      <c r="K14" s="27">
        <f>'[2]setembro'!$E$421</f>
        <v>520.7589912452</v>
      </c>
      <c r="L14" s="27">
        <f>'[2]outubro'!$E$395</f>
        <v>45.8803097454</v>
      </c>
      <c r="M14" s="27">
        <f>'[2]novembro'!$E$352</f>
        <v>54.4785142398</v>
      </c>
      <c r="N14" s="27">
        <v>0</v>
      </c>
    </row>
    <row r="15" spans="2:14" ht="15">
      <c r="B15" s="3" t="s">
        <v>14</v>
      </c>
      <c r="C15" s="27">
        <f>'[1]Janeiro'!$E$327</f>
        <v>2283.2474037048</v>
      </c>
      <c r="D15" s="27">
        <f>'[1]Fevereiro'!$E$211</f>
        <v>1839.8624692113</v>
      </c>
      <c r="E15" s="27">
        <f>'[1]Marco'!$E$197</f>
        <v>3642.7918653491</v>
      </c>
      <c r="F15" s="27">
        <f>'[2]Abril'!$E$423</f>
        <v>6040.837202601</v>
      </c>
      <c r="G15" s="27">
        <f>'[2]Maio'!$E$376</f>
        <v>3190.2384795426</v>
      </c>
      <c r="H15" s="27">
        <f>'[2]Junho'!$E$347</f>
        <v>1685.694531568</v>
      </c>
      <c r="I15" s="27">
        <f>'[2]Julho'!$E$340</f>
        <v>1406.5332028102</v>
      </c>
      <c r="J15" s="27">
        <f>'[2]agosto'!$E$388</f>
        <v>2731.1144175804</v>
      </c>
      <c r="K15" s="27">
        <f>'[2]setembro'!$E$422</f>
        <v>2919.0668681076</v>
      </c>
      <c r="L15" s="27">
        <f>'[2]outubro'!$E$396</f>
        <v>1891.0279830024</v>
      </c>
      <c r="M15" s="27">
        <f>'[2]novembro'!$E$353</f>
        <v>1312.2513674509</v>
      </c>
      <c r="N15" s="27">
        <f>'[2]dezembro'!$F$200</f>
        <v>5883.3443777628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f>'[2]Abril'!$E$424</f>
        <v>24</v>
      </c>
      <c r="G18" s="27">
        <v>0</v>
      </c>
      <c r="H18" s="27">
        <f>'[2]Junho'!$E$348</f>
        <v>590.4</v>
      </c>
      <c r="I18" s="27">
        <v>0</v>
      </c>
      <c r="J18" s="27">
        <v>0</v>
      </c>
      <c r="K18" s="27">
        <f>'[2]setembro'!$E$423</f>
        <v>6.2567938277</v>
      </c>
      <c r="L18" s="27">
        <v>0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'[1]Janeiro'!$E$428</f>
        <v>59.3085443365</v>
      </c>
      <c r="D19" s="27">
        <f>'[1]Fevereiro'!$E$212</f>
        <v>1.37</v>
      </c>
      <c r="E19" s="27">
        <f>'[1]Marco'!$E$198</f>
        <v>9.1464002183</v>
      </c>
      <c r="F19" s="27">
        <f>'[2]Abril'!$E$425</f>
        <v>14.2959874608</v>
      </c>
      <c r="G19" s="27">
        <f>'[2]Maio'!$E$377</f>
        <v>56.5569634397</v>
      </c>
      <c r="H19" s="27">
        <f>'[2]Junho'!$E$349</f>
        <v>62.2149351341</v>
      </c>
      <c r="I19" s="27">
        <f>'[2]Julho'!$E$341</f>
        <v>25.6702427704</v>
      </c>
      <c r="J19" s="27">
        <f>'[2]agosto'!$E$389</f>
        <v>122.8692294074</v>
      </c>
      <c r="K19" s="27">
        <f>'[2]setembro'!$E$424</f>
        <v>51.2774812976</v>
      </c>
      <c r="L19" s="27">
        <f>'[2]outubro'!$E$397</f>
        <v>25.6017604084</v>
      </c>
      <c r="M19" s="27">
        <f>'[2]novembro'!$E$354</f>
        <v>52.9970886731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>'[2]setembro'!$E$425</f>
        <v>54.1375040378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f>'[1]Janeiro'!$E$559</f>
        <v>3.9446200378</v>
      </c>
      <c r="D21" s="27">
        <v>0</v>
      </c>
      <c r="E21" s="27">
        <v>0</v>
      </c>
      <c r="F21" s="27">
        <v>0</v>
      </c>
      <c r="G21" s="27">
        <f>'[2]Maio'!$E$378</f>
        <v>11.8338601135</v>
      </c>
      <c r="H21" s="27">
        <v>0</v>
      </c>
      <c r="I21" s="27">
        <v>0</v>
      </c>
      <c r="J21" s="27">
        <f>'[2]agosto'!$E$390</f>
        <v>3.9446200378</v>
      </c>
      <c r="K21" s="27">
        <f>'[2]setembro'!$E$426</f>
        <v>3.9446200378</v>
      </c>
      <c r="L21" s="27">
        <v>0</v>
      </c>
      <c r="M21" s="27">
        <f>'[2]novembro'!$E$355</f>
        <v>3.9446200378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'[2]Maio'!$E$379</f>
        <v>5.46</v>
      </c>
      <c r="H22" s="27">
        <f>'[2]Junho'!$E$350</f>
        <v>5.46</v>
      </c>
      <c r="I22" s="27">
        <f>'[2]Julho'!$E$342</f>
        <v>5.46</v>
      </c>
      <c r="J22" s="27">
        <v>0</v>
      </c>
      <c r="K22" s="27">
        <f>'[2]setembro'!$E$427</f>
        <v>5.46</v>
      </c>
      <c r="L22" s="27">
        <v>0</v>
      </c>
      <c r="M22" s="27">
        <f>'[2]novembro'!$E$356</f>
        <v>5.46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'[1]Fevereiro'!$E$213</f>
        <v>720</v>
      </c>
      <c r="E26" s="27">
        <f>'[1]Marco'!$E$199</f>
        <v>333.23</v>
      </c>
      <c r="F26" s="27">
        <f>'[2]Abril'!$E$426</f>
        <v>44</v>
      </c>
      <c r="G26" s="27">
        <f>'[2]Maio'!$E$380</f>
        <v>238.6255986738</v>
      </c>
      <c r="H26" s="27">
        <f>'[2]Junho'!$E$351</f>
        <v>5061.056437728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'[1]Janeiro'!$E$687</f>
        <v>6402.986314338</v>
      </c>
      <c r="D28" s="27">
        <f>'[1]Fevereiro'!$E$214</f>
        <v>5905.8969000211</v>
      </c>
      <c r="E28" s="27">
        <f>'[1]Marco'!$E$200</f>
        <v>5361.9167196521</v>
      </c>
      <c r="F28" s="27">
        <f>'[2]Abril'!$E$427</f>
        <v>4616.2393648635</v>
      </c>
      <c r="G28" s="27">
        <f>'[2]Maio'!$E$381</f>
        <v>6338.483820243</v>
      </c>
      <c r="H28" s="27">
        <f>'[2]Junho'!$E$352</f>
        <v>5077.2812059858</v>
      </c>
      <c r="I28" s="27">
        <f>'[2]Julho'!$E$343</f>
        <v>5517.2074300055</v>
      </c>
      <c r="J28" s="27">
        <f>'[2]agosto'!$E$391</f>
        <v>11287.6846599143</v>
      </c>
      <c r="K28" s="27">
        <f>'[2]setembro'!$E$428</f>
        <v>5123.5091371825</v>
      </c>
      <c r="L28" s="27">
        <f>'[2]outubro'!$E$398</f>
        <v>4748.432390469</v>
      </c>
      <c r="M28" s="27">
        <f>'[2]novembro'!$E$357</f>
        <v>5053.3429959612</v>
      </c>
      <c r="N28" s="27">
        <v>0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v>0</v>
      </c>
      <c r="E32" s="27">
        <v>0</v>
      </c>
      <c r="F32" s="27">
        <f>'[2]Abril'!$E$428</f>
        <v>179.9560271439</v>
      </c>
      <c r="G32" s="27">
        <v>0</v>
      </c>
      <c r="H32" s="27">
        <v>0</v>
      </c>
      <c r="I32" s="27">
        <v>0</v>
      </c>
      <c r="J32" s="27">
        <v>0</v>
      </c>
      <c r="K32" s="27">
        <f>'[2]setembro'!$E$418</f>
        <v>0.2</v>
      </c>
      <c r="L32" s="27">
        <f>'[2]outubro'!$E$399</f>
        <v>171.8385732349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f>'[1]Janeiro'!$E$819</f>
        <v>29.6132190365</v>
      </c>
      <c r="D36" s="27">
        <f>'[1]Fevereiro'!$E$215</f>
        <v>14.3177469504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'[2]agosto'!$E$392</f>
        <v>42.72</v>
      </c>
      <c r="K36" s="27">
        <f>'[2]setembro'!$E$429</f>
        <v>42.72</v>
      </c>
      <c r="L36" s="27">
        <f>'[2]outubro'!$E$400</f>
        <v>14.3497857143</v>
      </c>
      <c r="M36" s="27">
        <f>'[2]novembro'!$E$358</f>
        <v>28.11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103300.66</v>
      </c>
      <c r="D38" s="27">
        <v>112590.29</v>
      </c>
      <c r="E38" s="27">
        <v>113961.47</v>
      </c>
      <c r="F38" s="27">
        <v>111381.52</v>
      </c>
      <c r="G38" s="27">
        <v>110125.37</v>
      </c>
      <c r="H38" s="27">
        <v>122373.14</v>
      </c>
      <c r="I38" s="27">
        <v>105233.91</v>
      </c>
      <c r="J38" s="27">
        <v>100877.24</v>
      </c>
      <c r="K38" s="27">
        <v>106208.93</v>
      </c>
      <c r="L38" s="27">
        <v>112841.74</v>
      </c>
      <c r="M38" s="27">
        <v>121770.6</v>
      </c>
      <c r="N38" s="27">
        <v>199040.88</v>
      </c>
    </row>
    <row r="39" spans="2:14" ht="15">
      <c r="B39" s="1" t="s">
        <v>38</v>
      </c>
      <c r="C39" s="27">
        <f>C38*33%</f>
        <v>34089.217800000006</v>
      </c>
      <c r="D39" s="27">
        <f aca="true" t="shared" si="0" ref="D39:N39">D38*33%</f>
        <v>37154.7957</v>
      </c>
      <c r="E39" s="27">
        <f t="shared" si="0"/>
        <v>37607.2851</v>
      </c>
      <c r="F39" s="27">
        <f t="shared" si="0"/>
        <v>36755.901600000005</v>
      </c>
      <c r="G39" s="27">
        <f t="shared" si="0"/>
        <v>36341.3721</v>
      </c>
      <c r="H39" s="27">
        <f t="shared" si="0"/>
        <v>40383.1362</v>
      </c>
      <c r="I39" s="27">
        <f t="shared" si="0"/>
        <v>34727.1903</v>
      </c>
      <c r="J39" s="27">
        <f t="shared" si="0"/>
        <v>33289.4892</v>
      </c>
      <c r="K39" s="27">
        <f t="shared" si="0"/>
        <v>35048.9469</v>
      </c>
      <c r="L39" s="27">
        <f t="shared" si="0"/>
        <v>37237.77420000001</v>
      </c>
      <c r="M39" s="27">
        <f t="shared" si="0"/>
        <v>40184.298</v>
      </c>
      <c r="N39" s="27">
        <f t="shared" si="0"/>
        <v>65683.49040000001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'[1]Janeiro'!$E$862</f>
        <v>312.6587316649</v>
      </c>
      <c r="D41" s="27">
        <f>'[1]Fevereiro'!$E$216</f>
        <v>146.5785132813</v>
      </c>
      <c r="E41" s="27">
        <f>'[1]Marco'!$E$201</f>
        <v>251.0300004386</v>
      </c>
      <c r="F41" s="27">
        <f>'[2]Abril'!$E$429</f>
        <v>208.0673338033</v>
      </c>
      <c r="G41" s="27">
        <f>'[2]Maio'!$E$382</f>
        <v>214.2089674819</v>
      </c>
      <c r="H41" s="27">
        <f>'[2]Junho'!$E$353</f>
        <v>136.4807649835</v>
      </c>
      <c r="I41" s="27">
        <f>'[2]Julho'!$E$344</f>
        <v>173.059219142</v>
      </c>
      <c r="J41" s="27">
        <f>'[2]agosto'!$E$393</f>
        <v>92.9176585664</v>
      </c>
      <c r="K41" s="27">
        <f>'[2]setembro'!$E$430</f>
        <v>491.8352618292</v>
      </c>
      <c r="L41" s="27">
        <f>'[2]outubro'!$E$401</f>
        <v>99.2423491878</v>
      </c>
      <c r="M41" s="27">
        <f>'[2]novembro'!$E$359</f>
        <v>146.2022523613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785.84</v>
      </c>
      <c r="D44" s="27">
        <v>638.44</v>
      </c>
      <c r="E44" s="27">
        <v>1051.61</v>
      </c>
      <c r="F44" s="27">
        <v>832.22</v>
      </c>
      <c r="G44" s="27">
        <v>775.61</v>
      </c>
      <c r="H44" s="27">
        <v>644.23</v>
      </c>
      <c r="I44" s="27">
        <v>809.62</v>
      </c>
      <c r="J44" s="27">
        <v>628.38</v>
      </c>
      <c r="K44" s="27">
        <v>635.15</v>
      </c>
      <c r="L44" s="27">
        <v>745.61</v>
      </c>
      <c r="M44" s="27">
        <v>745.61</v>
      </c>
      <c r="N44" s="27">
        <v>717.06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>SUM(C2:C48)</f>
        <v>156470.88373924623</v>
      </c>
      <c r="D49" s="8">
        <f aca="true" t="shared" si="1" ref="D49:N49">SUM(D2:D48)</f>
        <v>166817.0724148692</v>
      </c>
      <c r="E49" s="8">
        <f t="shared" si="1"/>
        <v>167377.9201805514</v>
      </c>
      <c r="F49" s="8">
        <f t="shared" si="1"/>
        <v>166841.12489462423</v>
      </c>
      <c r="G49" s="8">
        <f t="shared" si="1"/>
        <v>164089.1090733659</v>
      </c>
      <c r="H49" s="8">
        <f t="shared" si="1"/>
        <v>182667.24106078452</v>
      </c>
      <c r="I49" s="8">
        <f t="shared" si="1"/>
        <v>154876.6674733027</v>
      </c>
      <c r="J49" s="8">
        <f t="shared" si="1"/>
        <v>163694.68338367192</v>
      </c>
      <c r="K49" s="8">
        <f t="shared" si="1"/>
        <v>163316.1592820453</v>
      </c>
      <c r="L49" s="8">
        <f t="shared" si="1"/>
        <v>168221.1902548832</v>
      </c>
      <c r="M49" s="8">
        <f t="shared" si="1"/>
        <v>175782.7013896836</v>
      </c>
      <c r="N49" s="8">
        <f t="shared" si="1"/>
        <v>275306.66711022594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0181 - CS JOAQUIM EGÍDIO - 2013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5.421875" style="0" customWidth="1"/>
    <col min="3" max="14" width="10.8515625" style="0" bestFit="1" customWidth="1"/>
  </cols>
  <sheetData>
    <row r="1" spans="1:14" ht="12.75">
      <c r="A1" t="s">
        <v>62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'[1]Janeiro'!$E$12</f>
        <v>51.7</v>
      </c>
      <c r="D2" s="27">
        <f>'[1]Fevereiro'!$E$185</f>
        <v>114.4</v>
      </c>
      <c r="E2" s="27">
        <f>'[1]Marco'!$E$176</f>
        <v>103.4</v>
      </c>
      <c r="F2" s="27">
        <f>'[2]Abril'!$E$272</f>
        <v>62.7</v>
      </c>
      <c r="G2" s="27">
        <v>0</v>
      </c>
      <c r="H2" s="27">
        <v>0</v>
      </c>
      <c r="I2" s="27">
        <f>'[2]Julho'!$E$227</f>
        <v>103.4</v>
      </c>
      <c r="J2" s="27">
        <f>'[2]agosto'!$E$259</f>
        <v>103.4</v>
      </c>
      <c r="K2" s="27">
        <f>'[2]setembro'!$E$267</f>
        <v>103.4</v>
      </c>
      <c r="L2" s="27">
        <f>'[2]outubro'!$E$249</f>
        <v>62.7</v>
      </c>
      <c r="M2" s="27">
        <v>0</v>
      </c>
      <c r="N2" s="27">
        <v>0</v>
      </c>
    </row>
    <row r="3" spans="2:14" ht="15">
      <c r="B3" s="3" t="s">
        <v>2</v>
      </c>
      <c r="C3" s="29">
        <v>13694.92</v>
      </c>
      <c r="D3" s="29">
        <v>21932.36</v>
      </c>
      <c r="E3" s="29">
        <v>0</v>
      </c>
      <c r="F3" s="29">
        <v>25510.15</v>
      </c>
      <c r="G3" s="29">
        <v>28514.58</v>
      </c>
      <c r="H3" s="29">
        <v>28525.8</v>
      </c>
      <c r="I3" s="29">
        <v>31737</v>
      </c>
      <c r="J3" s="29">
        <v>27241.32</v>
      </c>
      <c r="K3" s="29">
        <v>31576.44</v>
      </c>
      <c r="L3" s="29">
        <v>27963.84</v>
      </c>
      <c r="M3" s="29">
        <v>27883.56</v>
      </c>
      <c r="N3" s="29">
        <v>23468.16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f>'[1]Fevereiro'!$E$186</f>
        <v>44.7714409602</v>
      </c>
      <c r="E7" s="27">
        <v>0</v>
      </c>
      <c r="F7" s="27">
        <f>'[2]Abril'!$E$273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9">
        <v>1106.57</v>
      </c>
      <c r="D11" s="29">
        <v>1272.08</v>
      </c>
      <c r="E11" s="29">
        <v>871.31</v>
      </c>
      <c r="F11" s="29">
        <v>956.48</v>
      </c>
      <c r="G11" s="29">
        <v>1114.02</v>
      </c>
      <c r="H11" s="29">
        <v>1398.09</v>
      </c>
      <c r="I11" s="29">
        <v>1383.41</v>
      </c>
      <c r="J11" s="29">
        <v>1398.01</v>
      </c>
      <c r="K11" s="29">
        <v>1439.08</v>
      </c>
      <c r="L11" s="29">
        <v>1557.07</v>
      </c>
      <c r="M11" s="29">
        <v>1590.03</v>
      </c>
      <c r="N11" s="29">
        <v>1732.98</v>
      </c>
    </row>
    <row r="12" spans="2:14" ht="15">
      <c r="B12" s="3" t="s">
        <v>11</v>
      </c>
      <c r="C12" s="27">
        <f>'[1]Janeiro'!$E$111</f>
        <v>14556.0642153152</v>
      </c>
      <c r="D12" s="27">
        <f>'[1]Fevereiro'!$E$187</f>
        <v>16918.1517132973</v>
      </c>
      <c r="E12" s="27">
        <f>'[1]Marco'!$E$177</f>
        <v>8157.7019256593</v>
      </c>
      <c r="F12" s="27">
        <f>'[2]Abril'!$E$274</f>
        <v>28083.5317072018</v>
      </c>
      <c r="G12" s="27">
        <f>'[2]Maio'!$E$254</f>
        <v>16992.837785492</v>
      </c>
      <c r="H12" s="27">
        <f>'[2]Junho'!$E$214</f>
        <v>16098.790329823</v>
      </c>
      <c r="I12" s="27">
        <f>'[2]Julho'!$E$228</f>
        <v>25545.1036319833</v>
      </c>
      <c r="J12" s="27">
        <f>'[2]agosto'!$E$260</f>
        <v>24553.251263478</v>
      </c>
      <c r="K12" s="27">
        <f>'[2]setembro'!$E$268</f>
        <v>20024.3922917436</v>
      </c>
      <c r="L12" s="27">
        <f>'[2]outubro'!$E$250</f>
        <v>18790.5260005805</v>
      </c>
      <c r="M12" s="27">
        <f>'[2]novembro'!$E$228</f>
        <v>19655.3443975215</v>
      </c>
      <c r="N12" s="27">
        <f>'[2]dezembro'!$F$123</f>
        <v>35523.7598646189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'[1]Janeiro'!$E$245</f>
        <v>503.5763035477</v>
      </c>
      <c r="D14" s="27">
        <f>'[1]Fevereiro'!$E$188</f>
        <v>398.3226470419</v>
      </c>
      <c r="E14" s="27">
        <f>'[1]Marco'!$E$178</f>
        <v>80.6453535084</v>
      </c>
      <c r="F14" s="27">
        <f>'[2]Abril'!$E$275</f>
        <v>62.4850154314</v>
      </c>
      <c r="G14" s="27">
        <f>'[2]Maio'!$E$255</f>
        <v>158.6214786911</v>
      </c>
      <c r="H14" s="27">
        <f>'[2]Junho'!$E$215</f>
        <v>69.6375598348</v>
      </c>
      <c r="I14" s="27">
        <f>'[2]Julho'!$E$229</f>
        <v>252.9865829062</v>
      </c>
      <c r="J14" s="27">
        <f>'[2]agosto'!$E$261</f>
        <v>126.2982678715</v>
      </c>
      <c r="K14" s="27">
        <f>'[2]setembro'!$E$269</f>
        <v>1000.3337098817</v>
      </c>
      <c r="L14" s="27">
        <f>'[2]outubro'!$E$251</f>
        <v>104.4934420401</v>
      </c>
      <c r="M14" s="27">
        <f>'[2]novembro'!$E$229</f>
        <v>110.1384706808</v>
      </c>
      <c r="N14" s="27">
        <f>'[2]dezembro'!$F$124</f>
        <v>76.515649151</v>
      </c>
    </row>
    <row r="15" spans="2:14" ht="15">
      <c r="B15" s="3" t="s">
        <v>14</v>
      </c>
      <c r="C15" s="27">
        <f>'[1]Janeiro'!$E$325</f>
        <v>8870.3205481712</v>
      </c>
      <c r="D15" s="27">
        <f>'[1]Fevereiro'!$E$189</f>
        <v>12579.9107415333</v>
      </c>
      <c r="E15" s="27">
        <f>'[1]Marco'!$E$179</f>
        <v>27221.2720251216</v>
      </c>
      <c r="F15" s="27">
        <f>'[2]Abril'!$E$276</f>
        <v>29031.3573078528</v>
      </c>
      <c r="G15" s="27">
        <f>'[2]Maio'!$E$256</f>
        <v>30366.1615274996</v>
      </c>
      <c r="H15" s="27">
        <f>'[2]Junho'!$E$216</f>
        <v>16684.4055716862</v>
      </c>
      <c r="I15" s="27">
        <f>'[2]Julho'!$E$230</f>
        <v>14870.0716076224</v>
      </c>
      <c r="J15" s="27">
        <f>'[2]agosto'!$E$262</f>
        <v>13329.4600203385</v>
      </c>
      <c r="K15" s="27">
        <f>'[2]setembro'!$E$270</f>
        <v>8237.7395907497</v>
      </c>
      <c r="L15" s="27">
        <f>'[2]outubro'!$E$252</f>
        <v>23203.3641360781</v>
      </c>
      <c r="M15" s="27">
        <f>'[2]novembro'!$E$230</f>
        <v>11163.3282016251</v>
      </c>
      <c r="N15" s="27">
        <f>'[2]dezembro'!$F$125</f>
        <v>12625.1227651346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f>'[1]Fevereiro'!$E$190</f>
        <v>20.6159700785</v>
      </c>
      <c r="E18" s="27">
        <v>0</v>
      </c>
      <c r="F18" s="27">
        <f>'[2]Abril'!$E$277</f>
        <v>32.1124559117</v>
      </c>
      <c r="G18" s="27">
        <f>'[2]Maio'!$E$257</f>
        <v>2.0579463807</v>
      </c>
      <c r="H18" s="27">
        <f>'[2]Junho'!$E$218</f>
        <v>885.6</v>
      </c>
      <c r="I18" s="27">
        <v>0</v>
      </c>
      <c r="J18" s="27">
        <f>'[2]agosto'!$E$263</f>
        <v>9.1777603169</v>
      </c>
      <c r="K18" s="27">
        <f>'[2]setembro'!$E$271</f>
        <v>9.6319834808</v>
      </c>
      <c r="L18" s="27">
        <f>'[2]outubro'!$E$253</f>
        <v>2.8949262722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'[1]Janeiro'!$E$426</f>
        <v>387.3754468827</v>
      </c>
      <c r="D19" s="27">
        <f>'[1]Fevereiro'!$E$191</f>
        <v>160.4743738404</v>
      </c>
      <c r="E19" s="27">
        <f>'[1]Marco'!$E$180</f>
        <v>3.7601907357</v>
      </c>
      <c r="F19" s="27">
        <f>'[2]Abril'!$E$278</f>
        <v>122.6919786096</v>
      </c>
      <c r="G19" s="27">
        <f>'[2]Maio'!$E$258</f>
        <v>156.064358532</v>
      </c>
      <c r="H19" s="27">
        <f>'[2]Junho'!$E$219</f>
        <v>76.4015293977</v>
      </c>
      <c r="I19" s="27">
        <f>'[2]Julho'!$E$231</f>
        <v>44.7604896084</v>
      </c>
      <c r="J19" s="27">
        <f>'[2]agosto'!$E$264</f>
        <v>45.4529012645</v>
      </c>
      <c r="K19" s="27">
        <f>'[2]setembro'!$E$272</f>
        <v>259.696317822</v>
      </c>
      <c r="L19" s="27">
        <f>'[2]outubro'!$E$254</f>
        <v>78.1285987432</v>
      </c>
      <c r="M19" s="27">
        <v>0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'[2]Junho'!$E$220</f>
        <v>145</v>
      </c>
      <c r="I20" s="27">
        <v>0</v>
      </c>
      <c r="J20" s="27">
        <v>0</v>
      </c>
      <c r="K20" s="27">
        <f>'[2]setembro'!$E$273</f>
        <v>54.1375040378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f>'[1]Fevereiro'!$E$192</f>
        <v>11.8338601135</v>
      </c>
      <c r="E21" s="27">
        <f>'[1]Marco'!$E$181</f>
        <v>11.8338601135</v>
      </c>
      <c r="F21" s="27">
        <v>0</v>
      </c>
      <c r="G21" s="27">
        <f>'[2]Maio'!$E$259</f>
        <v>19.7231001891</v>
      </c>
      <c r="H21" s="27">
        <f>'[2]Junho'!$E$221</f>
        <v>35.5015803404</v>
      </c>
      <c r="I21" s="27">
        <f>'[2]Julho'!$E$232</f>
        <v>7.8892400757</v>
      </c>
      <c r="J21" s="27">
        <f>'[2]agosto'!$E$265</f>
        <v>7.8892400757</v>
      </c>
      <c r="K21" s="27">
        <f>'[2]setembro'!$E$274</f>
        <v>7.8892400757</v>
      </c>
      <c r="L21" s="27">
        <f>'[2]outubro'!$E$255</f>
        <v>7.8892400757</v>
      </c>
      <c r="M21" s="27">
        <f>'[2]novembro'!$E$231</f>
        <v>7.8892400757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f>'[1]Marco'!$E$182</f>
        <v>639.9114285714</v>
      </c>
      <c r="F22" s="27">
        <f>'[2]Abril'!$E$279</f>
        <v>5.46</v>
      </c>
      <c r="G22" s="27">
        <v>0</v>
      </c>
      <c r="H22" s="27">
        <v>0</v>
      </c>
      <c r="I22" s="27">
        <f>'[2]Julho'!$E$233</f>
        <v>5.46</v>
      </c>
      <c r="J22" s="27">
        <v>0</v>
      </c>
      <c r="K22" s="27">
        <f>'[2]setembro'!$E$275</f>
        <v>3.64</v>
      </c>
      <c r="L22" s="27">
        <f>'[2]outubro'!$E$256</f>
        <v>1.82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'[1]Fevereiro'!$E$193</f>
        <v>1146.284850968</v>
      </c>
      <c r="E26" s="27">
        <f>'[1]Marco'!$E$183</f>
        <v>668.8177777778</v>
      </c>
      <c r="F26" s="27">
        <f>'[2]Abril'!$E$280</f>
        <v>2547.8741331319</v>
      </c>
      <c r="G26" s="27">
        <v>0</v>
      </c>
      <c r="H26" s="27">
        <f>'[2]Junho'!$E$222</f>
        <v>1940.6710609302</v>
      </c>
      <c r="I26" s="27">
        <f>'[2]Julho'!$E$234</f>
        <v>184.9</v>
      </c>
      <c r="J26" s="27">
        <v>0</v>
      </c>
      <c r="K26" s="27">
        <f>'[2]setembro'!$E$276</f>
        <v>2244.15</v>
      </c>
      <c r="L26" s="27">
        <f>'[2]outubro'!$E$257</f>
        <v>1373.8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'[1]Janeiro'!$E$685</f>
        <v>21288.5071646429</v>
      </c>
      <c r="D28" s="27">
        <f>'[1]Fevereiro'!$E$194</f>
        <v>37237.0797054096</v>
      </c>
      <c r="E28" s="27">
        <f>'[1]Marco'!$E$184</f>
        <v>39901.4035032233</v>
      </c>
      <c r="F28" s="27">
        <f>'[2]Abril'!$E$281</f>
        <v>45677.0700021692</v>
      </c>
      <c r="G28" s="27">
        <f>'[2]Maio'!$E$260</f>
        <v>48974.9198383096</v>
      </c>
      <c r="H28" s="27">
        <f>'[2]Junho'!$E$223</f>
        <v>39320.5185620722</v>
      </c>
      <c r="I28" s="27">
        <f>'[2]Julho'!$E$235</f>
        <v>46877.1772796512</v>
      </c>
      <c r="J28" s="27">
        <f>'[2]agosto'!$E$266</f>
        <v>50769.8411840362</v>
      </c>
      <c r="K28" s="27">
        <f>'[2]setembro'!$E$277</f>
        <v>66122.6568951163</v>
      </c>
      <c r="L28" s="27">
        <f>'[2]outubro'!$E$258</f>
        <v>38989.5887796879</v>
      </c>
      <c r="M28" s="27">
        <f>'[2]novembro'!$E$232</f>
        <v>48735.9927332888</v>
      </c>
      <c r="N28" s="27">
        <f>'[2]dezembro'!$F$126</f>
        <v>129745.044231017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f>'[1]Fevereiro'!$E$195</f>
        <v>56.96</v>
      </c>
      <c r="E32" s="27">
        <v>0</v>
      </c>
      <c r="F32" s="27">
        <f>'[2]Abril'!$E$282</f>
        <v>182.4608540409</v>
      </c>
      <c r="G32" s="27">
        <f>'[2]Maio'!$E$261</f>
        <v>140</v>
      </c>
      <c r="H32" s="27">
        <f>'[2]Junho'!$E$217</f>
        <v>753.3991791848</v>
      </c>
      <c r="I32" s="27">
        <v>0</v>
      </c>
      <c r="J32" s="27">
        <v>0</v>
      </c>
      <c r="K32" s="27">
        <f>'[2]setembro'!$E$278</f>
        <v>20</v>
      </c>
      <c r="L32" s="27">
        <f>'[2]outubro'!$E$259</f>
        <v>95.3750435373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'[2]agosto'!$E$267</f>
        <v>70.6</v>
      </c>
      <c r="K36" s="27">
        <f>'[2]setembro'!$E$279</f>
        <v>92.05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312518.05</v>
      </c>
      <c r="D38" s="27">
        <v>298784.89</v>
      </c>
      <c r="E38" s="27">
        <v>305453.91</v>
      </c>
      <c r="F38" s="27">
        <v>304016.76</v>
      </c>
      <c r="G38" s="27">
        <v>322968.17</v>
      </c>
      <c r="H38" s="27">
        <v>400500.26</v>
      </c>
      <c r="I38" s="27">
        <v>376796.14</v>
      </c>
      <c r="J38" s="27">
        <v>311234.95</v>
      </c>
      <c r="K38" s="27">
        <v>308037.32</v>
      </c>
      <c r="L38" s="27">
        <v>311880.89</v>
      </c>
      <c r="M38" s="27">
        <v>323025.6</v>
      </c>
      <c r="N38" s="27">
        <v>331010.99</v>
      </c>
    </row>
    <row r="39" spans="2:14" ht="15">
      <c r="B39" s="1" t="s">
        <v>38</v>
      </c>
      <c r="C39" s="27">
        <f>C38*33%</f>
        <v>103130.9565</v>
      </c>
      <c r="D39" s="27">
        <f aca="true" t="shared" si="0" ref="D39:N39">D38*33%</f>
        <v>98599.01370000001</v>
      </c>
      <c r="E39" s="27">
        <f t="shared" si="0"/>
        <v>100799.7903</v>
      </c>
      <c r="F39" s="27">
        <f t="shared" si="0"/>
        <v>100325.53080000001</v>
      </c>
      <c r="G39" s="27">
        <f t="shared" si="0"/>
        <v>106579.4961</v>
      </c>
      <c r="H39" s="27">
        <f t="shared" si="0"/>
        <v>132165.0858</v>
      </c>
      <c r="I39" s="27">
        <f t="shared" si="0"/>
        <v>124342.7262</v>
      </c>
      <c r="J39" s="27">
        <f t="shared" si="0"/>
        <v>102707.5335</v>
      </c>
      <c r="K39" s="27">
        <f t="shared" si="0"/>
        <v>101652.3156</v>
      </c>
      <c r="L39" s="27">
        <f t="shared" si="0"/>
        <v>102920.6937</v>
      </c>
      <c r="M39" s="27">
        <f t="shared" si="0"/>
        <v>106598.448</v>
      </c>
      <c r="N39" s="27">
        <f t="shared" si="0"/>
        <v>109233.62670000001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'[1]Janeiro'!$E$860</f>
        <v>2658.9220138328</v>
      </c>
      <c r="D41" s="27">
        <f>'[1]Fevereiro'!$E$196</f>
        <v>321.3676478476</v>
      </c>
      <c r="E41" s="27">
        <f>'[1]Marco'!$E$185</f>
        <v>388.1656133446</v>
      </c>
      <c r="F41" s="27">
        <f>'[2]Abril'!$E$283</f>
        <v>774.6055861079</v>
      </c>
      <c r="G41" s="27">
        <f>'[2]Maio'!$E$262</f>
        <v>1964.1569755589</v>
      </c>
      <c r="H41" s="27">
        <f>'[2]Junho'!$E$224</f>
        <v>18.6594210924</v>
      </c>
      <c r="I41" s="27">
        <f>'[2]Julho'!$E$236</f>
        <v>408.9034990536</v>
      </c>
      <c r="J41" s="27">
        <f>'[2]agosto'!$E$268</f>
        <v>186.6503806056</v>
      </c>
      <c r="K41" s="27">
        <f>'[2]setembro'!$E$280</f>
        <v>461.7332512021</v>
      </c>
      <c r="L41" s="27">
        <f>'[2]outubro'!$E$260</f>
        <v>397.7798108371</v>
      </c>
      <c r="M41" s="27">
        <f>'[2]novembro'!$E$233</f>
        <v>599.7054992076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f>SUM(607.66+197.61+662.98)</f>
        <v>1468.25</v>
      </c>
      <c r="D44" s="27">
        <f>SUM(485.83+200.7+636.16)</f>
        <v>1322.69</v>
      </c>
      <c r="E44" s="27">
        <f>SUM(633.68+160.98+766.94)</f>
        <v>1561.6</v>
      </c>
      <c r="F44" s="27">
        <f>SUM(528.62+130.77+589.01)</f>
        <v>1248.4</v>
      </c>
      <c r="G44" s="27">
        <f>SUM(610.55+216.79+672.75)</f>
        <v>1500.09</v>
      </c>
      <c r="H44" s="27">
        <f>SUM(460.57+222.52+500.82)</f>
        <v>1183.91</v>
      </c>
      <c r="I44" s="27">
        <f>SUM(568.23+286.9+660.27)</f>
        <v>1515.4</v>
      </c>
      <c r="J44" s="27">
        <f>SUM(603.79+138.58+528.28)</f>
        <v>1270.65</v>
      </c>
      <c r="K44" s="27">
        <f>SUM(613.89+133.69+639.74)</f>
        <v>1387.32</v>
      </c>
      <c r="L44" s="27">
        <f>SUM(712.88+198.29+588.51)</f>
        <v>1499.6799999999998</v>
      </c>
      <c r="M44" s="27">
        <f>SUM(712.88+198.29+588.51)</f>
        <v>1499.6799999999998</v>
      </c>
      <c r="N44" s="27">
        <f>SUM(717.92+201.18+221.26)</f>
        <v>1140.36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 aca="true" t="shared" si="1" ref="C49:N49">SUM(C2:C48)</f>
        <v>483240.9821923925</v>
      </c>
      <c r="D49" s="8">
        <f t="shared" si="1"/>
        <v>493926.9766510904</v>
      </c>
      <c r="E49" s="8">
        <f t="shared" si="1"/>
        <v>488869.29197805555</v>
      </c>
      <c r="F49" s="8">
        <f t="shared" si="1"/>
        <v>541668.4398404573</v>
      </c>
      <c r="G49" s="8">
        <f t="shared" si="1"/>
        <v>562456.6691106529</v>
      </c>
      <c r="H49" s="8">
        <f t="shared" si="1"/>
        <v>642807.5005943617</v>
      </c>
      <c r="I49" s="8">
        <f t="shared" si="1"/>
        <v>627081.0985309008</v>
      </c>
      <c r="J49" s="8">
        <f t="shared" si="1"/>
        <v>536060.2545179869</v>
      </c>
      <c r="K49" s="8">
        <f t="shared" si="1"/>
        <v>545739.6963841097</v>
      </c>
      <c r="L49" s="8">
        <f t="shared" si="1"/>
        <v>531936.3036778523</v>
      </c>
      <c r="M49" s="8">
        <f t="shared" si="1"/>
        <v>543875.4865423995</v>
      </c>
      <c r="N49" s="8">
        <f t="shared" si="1"/>
        <v>647562.3292099215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&amp;C&amp;"Arial,Negrito"&amp;11 0182 - CS COSTA E SILVA -2013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3" width="10.8515625" style="0" bestFit="1" customWidth="1"/>
    <col min="4" max="4" width="10.421875" style="0" customWidth="1"/>
    <col min="5" max="5" width="12.421875" style="0" customWidth="1"/>
    <col min="6" max="6" width="10.28125" style="0" customWidth="1"/>
    <col min="7" max="12" width="10.8515625" style="0" bestFit="1" customWidth="1"/>
    <col min="13" max="13" width="9.7109375" style="0" customWidth="1"/>
    <col min="14" max="14" width="10.8515625" style="0" bestFit="1" customWidth="1"/>
  </cols>
  <sheetData>
    <row r="1" spans="1:14" ht="12.75">
      <c r="A1" t="s">
        <v>63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'[1]Janeiro'!$E$33</f>
        <v>62.7</v>
      </c>
      <c r="D2" s="27">
        <v>0</v>
      </c>
      <c r="E2" s="27">
        <f>'[1]Marco'!$E$698</f>
        <v>51.7</v>
      </c>
      <c r="F2" s="27">
        <v>0</v>
      </c>
      <c r="G2" s="27">
        <f>'[2]Maio'!$E$207</f>
        <v>62.7</v>
      </c>
      <c r="H2" s="27">
        <v>0</v>
      </c>
      <c r="I2" s="27">
        <f>'[2]Julho'!$E$180</f>
        <v>62.7</v>
      </c>
      <c r="J2" s="27">
        <f>'[2]agosto'!$E$212</f>
        <v>52.8</v>
      </c>
      <c r="K2" s="27">
        <v>0</v>
      </c>
      <c r="L2" s="27">
        <v>0</v>
      </c>
      <c r="M2" s="27">
        <f>'[2]novembro'!$E$183</f>
        <v>51.7</v>
      </c>
      <c r="N2" s="27">
        <v>0</v>
      </c>
    </row>
    <row r="3" spans="2:14" ht="15">
      <c r="B3" s="3" t="s">
        <v>2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f>'[1]Fevereiro'!$E$723</f>
        <v>59.6952546137</v>
      </c>
      <c r="E7" s="27">
        <v>0</v>
      </c>
      <c r="F7" s="27">
        <f>'[2]Abril'!$E$220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f>'[2]Maio'!$E$208</f>
        <v>188.2640699925</v>
      </c>
      <c r="H10" s="27">
        <v>0</v>
      </c>
      <c r="I10" s="27">
        <f>'[2]Julho'!$E$181</f>
        <v>376.5281399849</v>
      </c>
      <c r="J10" s="27">
        <f>'[2]agosto'!$E$213</f>
        <v>188.2640699925</v>
      </c>
      <c r="K10" s="27">
        <f>'[2]setembro'!$E$219</f>
        <v>112.2191085942</v>
      </c>
      <c r="L10" s="27">
        <v>0</v>
      </c>
      <c r="M10" s="27">
        <f>'[2]novembro'!$E$184</f>
        <v>213.6152816392</v>
      </c>
      <c r="N10" s="27">
        <v>0</v>
      </c>
    </row>
    <row r="11" spans="2:14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5">
      <c r="B12" s="3" t="s">
        <v>11</v>
      </c>
      <c r="C12" s="27">
        <f>'[1]Janeiro'!$E$152</f>
        <v>4360.6775507045</v>
      </c>
      <c r="D12" s="27">
        <f>'[1]Fevereiro'!$E$724</f>
        <v>3202.0613974535</v>
      </c>
      <c r="E12" s="27">
        <f>'[1]Marco'!$E$699</f>
        <v>2482.3881831499</v>
      </c>
      <c r="F12" s="27">
        <f>'[2]Abril'!$E$221</f>
        <v>1608.4130169676</v>
      </c>
      <c r="G12" s="27">
        <f>'[2]Maio'!$E$209</f>
        <v>9445.5727755602</v>
      </c>
      <c r="H12" s="27">
        <f>'[2]Junho'!$E$174</f>
        <v>970.1293096847</v>
      </c>
      <c r="I12" s="27">
        <f>'[2]Julho'!$E$182</f>
        <v>5749.5786384099</v>
      </c>
      <c r="J12" s="27">
        <f>'[2]agosto'!$E$214</f>
        <v>4217.5004516574</v>
      </c>
      <c r="K12" s="27">
        <f>'[2]setembro'!$E$220</f>
        <v>20.5</v>
      </c>
      <c r="L12" s="27">
        <f>'[2]outubro'!$E$202</f>
        <v>3556.8231649187</v>
      </c>
      <c r="M12" s="27">
        <f>'[2]novembro'!$E$185</f>
        <v>5448.3715182202</v>
      </c>
      <c r="N12" s="27">
        <f>'[2]dezembro'!$F$104</f>
        <v>192.5039985082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'[1]Janeiro'!$E$280</f>
        <v>26.6407145755</v>
      </c>
      <c r="D14" s="27">
        <f>'[1]Fevereiro'!$E$725</f>
        <v>63.3638250827</v>
      </c>
      <c r="E14" s="27">
        <f>'[1]Marco'!$E$700</f>
        <v>13.6349622878</v>
      </c>
      <c r="F14" s="27">
        <v>0</v>
      </c>
      <c r="G14" s="27">
        <f>'[2]Maio'!$E$210</f>
        <v>74.7292247723</v>
      </c>
      <c r="H14" s="27">
        <v>0</v>
      </c>
      <c r="I14" s="27">
        <f>'[2]Julho'!$E$183</f>
        <v>80.1080692663</v>
      </c>
      <c r="J14" s="27">
        <f>'[2]agosto'!$E$215</f>
        <v>69.0146473997</v>
      </c>
      <c r="K14" s="27">
        <v>0</v>
      </c>
      <c r="L14" s="27">
        <f>'[2]outubro'!$E$203</f>
        <v>562.0308912713</v>
      </c>
      <c r="M14" s="27">
        <f>'[2]novembro'!$E$186</f>
        <v>606.6080612462</v>
      </c>
      <c r="N14" s="27">
        <v>0</v>
      </c>
    </row>
    <row r="15" spans="2:14" ht="15">
      <c r="B15" s="3" t="s">
        <v>14</v>
      </c>
      <c r="C15" s="27">
        <f>'[1]Janeiro'!$E$360</f>
        <v>3889.3900222403</v>
      </c>
      <c r="D15" s="27">
        <f>'[1]Fevereiro'!$E$726</f>
        <v>1676.4614089225</v>
      </c>
      <c r="E15" s="27">
        <f>'[1]Marco'!$E$701</f>
        <v>3283.2010467375</v>
      </c>
      <c r="F15" s="27">
        <f>'[2]Abril'!$E$222</f>
        <v>4521.7163176666</v>
      </c>
      <c r="G15" s="27">
        <f>'[2]Maio'!$E$211</f>
        <v>3468.7923513039</v>
      </c>
      <c r="H15" s="27">
        <f>'[2]Junho'!$E$175</f>
        <v>2470.6044234334</v>
      </c>
      <c r="I15" s="27">
        <f>'[2]Julho'!$E$184</f>
        <v>2023.1646200678</v>
      </c>
      <c r="J15" s="27">
        <f>'[2]agosto'!$E$216</f>
        <v>4248.6976201964</v>
      </c>
      <c r="K15" s="27">
        <f>'[2]setembro'!$E$221</f>
        <v>2977.2653838661</v>
      </c>
      <c r="L15" s="27">
        <f>'[2]outubro'!$E$204</f>
        <v>3090.2868132979</v>
      </c>
      <c r="M15" s="27">
        <f>'[2]novembro'!$E$187</f>
        <v>1944.6127096711</v>
      </c>
      <c r="N15" s="27">
        <f>'[2]dezembro'!$F$105</f>
        <v>3668.3951045662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f>'[2]Abril'!$E$223</f>
        <v>16.1777374157</v>
      </c>
      <c r="G18" s="27">
        <f>'[2]Maio'!$E$212</f>
        <v>2.8949262722</v>
      </c>
      <c r="H18" s="27">
        <f>'[2]Junho'!$E$176</f>
        <v>885.6</v>
      </c>
      <c r="I18" s="27">
        <f>'[2]Julho'!$E$185</f>
        <v>2.8949262722</v>
      </c>
      <c r="J18" s="27">
        <f>'[2]agosto'!$E$217</f>
        <v>1.0289731903</v>
      </c>
      <c r="K18" s="27">
        <f>'[2]setembro'!$E$222</f>
        <v>1.2</v>
      </c>
      <c r="L18" s="27">
        <v>0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'[1]Janeiro'!$E$470</f>
        <v>15.0299597269</v>
      </c>
      <c r="D19" s="27">
        <f>'[1]Fevereiro'!$E$727</f>
        <v>8.27</v>
      </c>
      <c r="E19" s="27">
        <v>0</v>
      </c>
      <c r="F19" s="27">
        <v>0</v>
      </c>
      <c r="G19" s="27">
        <f>'[2]Maio'!$E$213</f>
        <v>2.05</v>
      </c>
      <c r="H19" s="27">
        <v>0</v>
      </c>
      <c r="I19" s="27">
        <f>'[2]Julho'!$E$186</f>
        <v>15.449158458</v>
      </c>
      <c r="J19" s="27">
        <f>'[2]agosto'!$E$218</f>
        <v>12.4704729287</v>
      </c>
      <c r="K19" s="27">
        <f>'[2]setembro'!$E$223</f>
        <v>12.3014187862</v>
      </c>
      <c r="L19" s="27">
        <f>'[2]outubro'!$E$205</f>
        <v>2.05</v>
      </c>
      <c r="M19" s="27">
        <f>'[2]novembro'!$E$188</f>
        <v>33.0294361447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f>'[2]novembro'!$E$189</f>
        <v>94.5265409662</v>
      </c>
      <c r="N20" s="27">
        <v>0</v>
      </c>
    </row>
    <row r="21" spans="2:14" ht="15">
      <c r="B21" s="3" t="s">
        <v>20</v>
      </c>
      <c r="C21" s="27">
        <f>'[1]Janeiro'!$E$575</f>
        <v>7.8892400757</v>
      </c>
      <c r="D21" s="27">
        <v>0</v>
      </c>
      <c r="E21" s="27">
        <v>0</v>
      </c>
      <c r="F21" s="27">
        <f>'[2]Abril'!$E$224</f>
        <v>7.8892400757</v>
      </c>
      <c r="G21" s="27">
        <f>'[2]Maio'!$E$214</f>
        <v>3.9446200378</v>
      </c>
      <c r="H21" s="27">
        <f>'[2]Junho'!$E$177</f>
        <v>398.366732946</v>
      </c>
      <c r="I21" s="27">
        <f>'[2]Julho'!$E$187</f>
        <v>3.9446200378</v>
      </c>
      <c r="J21" s="27">
        <f>'[2]agosto'!$E$219</f>
        <v>3.9446200378</v>
      </c>
      <c r="K21" s="27">
        <v>0</v>
      </c>
      <c r="L21" s="27">
        <f>'[2]outubro'!$E$206</f>
        <v>3.9446200378</v>
      </c>
      <c r="M21" s="27">
        <f>'[2]novembro'!$E$190</f>
        <v>3.9446200378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'[2]Maio'!$E$215</f>
        <v>7.28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>'[2]novembro'!$E$191</f>
        <v>5.46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v>0</v>
      </c>
      <c r="E26" s="27">
        <v>0</v>
      </c>
      <c r="F26" s="27">
        <f>'[2]Abril'!$E$225</f>
        <v>55</v>
      </c>
      <c r="G26" s="27">
        <f>'[2]Maio'!$E$216</f>
        <v>238.6255986738</v>
      </c>
      <c r="H26" s="27">
        <v>0</v>
      </c>
      <c r="I26" s="27">
        <f>'[2]Julho'!$E$188</f>
        <v>1010.0473833919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7.25" customHeight="1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'[1]Janeiro'!$E$725</f>
        <v>3432.16704099</v>
      </c>
      <c r="D28" s="27">
        <f>'[1]Fevereiro'!$E$728</f>
        <v>5012.7821404261</v>
      </c>
      <c r="E28" s="27">
        <f>'[1]Marco'!$E$702</f>
        <v>9345.0010944535</v>
      </c>
      <c r="F28" s="27">
        <f>'[2]Abril'!$E$226</f>
        <v>166.7664217924</v>
      </c>
      <c r="G28" s="27">
        <f>'[2]Maio'!$E$217</f>
        <v>23408.5580848563</v>
      </c>
      <c r="H28" s="27">
        <f>'[2]Junho'!$E$178</f>
        <v>839.2517958238</v>
      </c>
      <c r="I28" s="27">
        <f>'[2]Julho'!$E$189</f>
        <v>4893.4344057242</v>
      </c>
      <c r="J28" s="27">
        <f>'[2]agosto'!$E$220</f>
        <v>4866.3668072775</v>
      </c>
      <c r="K28" s="27">
        <f>'[2]setembro'!$E$224</f>
        <v>642.5046142456</v>
      </c>
      <c r="L28" s="27">
        <f>'[2]outubro'!$E$207</f>
        <v>13040.0851565109</v>
      </c>
      <c r="M28" s="27">
        <f>'[2]novembro'!$E$192</f>
        <v>4864.1093611691</v>
      </c>
      <c r="N28" s="27">
        <f>'[2]dezembro'!$F$106</f>
        <v>36.7773217092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f>'[1]Fevereiro'!$E$729</f>
        <v>177.7451532033</v>
      </c>
      <c r="E32" s="27">
        <v>0</v>
      </c>
      <c r="F32" s="27">
        <f>'[2]Abril'!$E$227</f>
        <v>13.757053135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v>0</v>
      </c>
      <c r="D36" s="27">
        <f>'[1]Fevereiro'!$E$730</f>
        <v>14.3177469504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'[2]agosto'!$E$221</f>
        <v>34.72</v>
      </c>
      <c r="K36" s="27">
        <v>0</v>
      </c>
      <c r="L36" s="27">
        <f>'[2]outubro'!$E$208</f>
        <v>28.11</v>
      </c>
      <c r="M36" s="27">
        <f>'[2]novembro'!$E$193</f>
        <v>34.72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103208.3</v>
      </c>
      <c r="D38" s="27">
        <v>91062.59</v>
      </c>
      <c r="E38" s="27">
        <v>89779.97</v>
      </c>
      <c r="F38" s="27">
        <v>93566.95</v>
      </c>
      <c r="G38" s="27">
        <v>100108.65</v>
      </c>
      <c r="H38" s="27">
        <v>120253.38</v>
      </c>
      <c r="I38" s="27">
        <v>122159.63</v>
      </c>
      <c r="J38" s="27">
        <v>102266.2</v>
      </c>
      <c r="K38" s="27">
        <v>122602.27</v>
      </c>
      <c r="L38" s="27">
        <v>109678.21</v>
      </c>
      <c r="M38" s="27">
        <v>11988.74</v>
      </c>
      <c r="N38" s="27">
        <v>125313.44</v>
      </c>
    </row>
    <row r="39" spans="2:14" ht="15">
      <c r="B39" s="1" t="s">
        <v>38</v>
      </c>
      <c r="C39" s="27">
        <f>C38*33%</f>
        <v>34058.739</v>
      </c>
      <c r="D39" s="27">
        <f aca="true" t="shared" si="0" ref="D39:N39">D38*33%</f>
        <v>30050.6547</v>
      </c>
      <c r="E39" s="27">
        <f t="shared" si="0"/>
        <v>29627.3901</v>
      </c>
      <c r="F39" s="27">
        <f t="shared" si="0"/>
        <v>30877.0935</v>
      </c>
      <c r="G39" s="27">
        <f t="shared" si="0"/>
        <v>33035.8545</v>
      </c>
      <c r="H39" s="27">
        <f t="shared" si="0"/>
        <v>39683.6154</v>
      </c>
      <c r="I39" s="27">
        <f t="shared" si="0"/>
        <v>40312.6779</v>
      </c>
      <c r="J39" s="27">
        <f t="shared" si="0"/>
        <v>33747.846</v>
      </c>
      <c r="K39" s="27">
        <f t="shared" si="0"/>
        <v>40458.7491</v>
      </c>
      <c r="L39" s="27">
        <f t="shared" si="0"/>
        <v>36193.8093</v>
      </c>
      <c r="M39" s="27">
        <f t="shared" si="0"/>
        <v>3956.2842</v>
      </c>
      <c r="N39" s="27">
        <f t="shared" si="0"/>
        <v>41353.4352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'[1]Janeiro'!$E$895</f>
        <v>117.3399686972</v>
      </c>
      <c r="D41" s="27">
        <f>'[1]Fevereiro'!$E$731</f>
        <v>293.0618977458</v>
      </c>
      <c r="E41" s="27">
        <f>'[1]Marco'!$E$703</f>
        <v>145.5901851852</v>
      </c>
      <c r="F41" s="27">
        <v>0</v>
      </c>
      <c r="G41" s="27">
        <f>'[2]Maio'!$E$218</f>
        <v>434.398806679</v>
      </c>
      <c r="H41" s="27">
        <v>0</v>
      </c>
      <c r="I41" s="27">
        <f>'[2]Julho'!$E$190</f>
        <v>131.8700289763</v>
      </c>
      <c r="J41" s="27">
        <f>'[2]agosto'!$E$222</f>
        <v>172.25543985</v>
      </c>
      <c r="K41" s="27">
        <v>0</v>
      </c>
      <c r="L41" s="27">
        <f>'[2]outubro'!$E$209</f>
        <v>152.6505445775</v>
      </c>
      <c r="M41" s="27">
        <f>'[2]novembro'!$E$194</f>
        <v>448.4796997481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4" ht="15">
      <c r="B44" s="3" t="s">
        <v>43</v>
      </c>
      <c r="C44" s="27">
        <v>606.15</v>
      </c>
      <c r="D44" s="27">
        <v>507.81</v>
      </c>
      <c r="E44" s="27">
        <v>606.07</v>
      </c>
      <c r="F44" s="27">
        <v>563.44</v>
      </c>
      <c r="G44" s="27">
        <v>633.53</v>
      </c>
      <c r="H44" s="27">
        <v>523.6</v>
      </c>
      <c r="I44" s="27">
        <v>592.6</v>
      </c>
      <c r="J44" s="27">
        <v>543.36</v>
      </c>
      <c r="K44" s="27">
        <v>529.59</v>
      </c>
      <c r="L44" s="27">
        <v>526.28</v>
      </c>
      <c r="M44" s="27">
        <v>526.28</v>
      </c>
      <c r="N44" s="27">
        <v>536.49</v>
      </c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s="9" customFormat="1" ht="11.25">
      <c r="B49" s="10" t="s">
        <v>48</v>
      </c>
      <c r="C49" s="11">
        <f aca="true" t="shared" si="1" ref="C49:N49">SUM(C2:C48)</f>
        <v>152790.79349701008</v>
      </c>
      <c r="D49" s="11">
        <f t="shared" si="1"/>
        <v>135134.58352439798</v>
      </c>
      <c r="E49" s="11">
        <f t="shared" si="1"/>
        <v>138340.7155718139</v>
      </c>
      <c r="F49" s="11">
        <f t="shared" si="1"/>
        <v>134425.973287053</v>
      </c>
      <c r="G49" s="11">
        <f t="shared" si="1"/>
        <v>174121.614958148</v>
      </c>
      <c r="H49" s="11">
        <f t="shared" si="1"/>
        <v>169030.3176618879</v>
      </c>
      <c r="I49" s="11">
        <f t="shared" si="1"/>
        <v>180420.39789058932</v>
      </c>
      <c r="J49" s="11">
        <f t="shared" si="1"/>
        <v>153430.2391025303</v>
      </c>
      <c r="K49" s="11">
        <f t="shared" si="1"/>
        <v>170362.3696254921</v>
      </c>
      <c r="L49" s="11">
        <f t="shared" si="1"/>
        <v>169840.0504906141</v>
      </c>
      <c r="M49" s="11">
        <f t="shared" si="1"/>
        <v>33226.2514288426</v>
      </c>
      <c r="N49" s="11">
        <f t="shared" si="1"/>
        <v>174106.81162478362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&amp;C&amp;"Arial,Negrito"&amp;11 0184 - MÓDULO CARLOS GOMES - 2013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B1">
      <pane ySplit="1" topLeftCell="A11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0.13671875" style="0" customWidth="1"/>
    <col min="2" max="2" width="29.421875" style="0" customWidth="1"/>
    <col min="3" max="14" width="10.8515625" style="0" bestFit="1" customWidth="1"/>
    <col min="15" max="15" width="11.00390625" style="17" customWidth="1"/>
  </cols>
  <sheetData>
    <row r="1" spans="1:15" ht="12.75">
      <c r="A1" s="9" t="s">
        <v>64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  <c r="O1" s="15" t="s">
        <v>48</v>
      </c>
    </row>
    <row r="2" spans="2:15" ht="15">
      <c r="B2" s="3" t="s">
        <v>1</v>
      </c>
      <c r="C2" s="27">
        <f>'[1]Janeiro'!$E$44</f>
        <v>11</v>
      </c>
      <c r="D2" s="27">
        <v>0</v>
      </c>
      <c r="E2" s="27">
        <v>0</v>
      </c>
      <c r="F2" s="27">
        <f>'[2]Abril'!$E$161</f>
        <v>51.7</v>
      </c>
      <c r="G2" s="27">
        <f>'[2]Maio'!$E$160</f>
        <v>62.7</v>
      </c>
      <c r="H2" s="27">
        <v>0</v>
      </c>
      <c r="I2" s="27">
        <f>'[2]Julho'!$E$142</f>
        <v>125.4</v>
      </c>
      <c r="J2" s="27">
        <f>'[2]agosto'!$E$165</f>
        <v>52.8</v>
      </c>
      <c r="K2" s="27">
        <f>'[2]setembro'!$E$173</f>
        <v>103.4</v>
      </c>
      <c r="L2" s="27">
        <v>0</v>
      </c>
      <c r="M2" s="27">
        <v>0</v>
      </c>
      <c r="N2" s="27">
        <v>0</v>
      </c>
      <c r="O2" s="5">
        <v>0</v>
      </c>
    </row>
    <row r="3" spans="2:15" ht="15">
      <c r="B3" s="3" t="s">
        <v>2</v>
      </c>
      <c r="C3" s="29">
        <v>175.52</v>
      </c>
      <c r="D3" s="29">
        <v>150.9</v>
      </c>
      <c r="E3" s="29">
        <v>346.51</v>
      </c>
      <c r="F3" s="29">
        <v>131.34</v>
      </c>
      <c r="G3" s="29">
        <v>156.03</v>
      </c>
      <c r="H3" s="29">
        <v>143.59</v>
      </c>
      <c r="I3" s="29">
        <v>642.52</v>
      </c>
      <c r="J3" s="29">
        <v>131.15</v>
      </c>
      <c r="K3" s="29">
        <v>354.86</v>
      </c>
      <c r="L3" s="29">
        <v>230.6</v>
      </c>
      <c r="M3" s="29">
        <v>143.59</v>
      </c>
      <c r="N3" s="29">
        <v>143.59</v>
      </c>
      <c r="O3" s="5">
        <v>0</v>
      </c>
    </row>
    <row r="4" spans="2:15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5">
        <v>0</v>
      </c>
    </row>
    <row r="5" spans="2:15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5">
        <v>0</v>
      </c>
    </row>
    <row r="6" spans="2:15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5">
        <v>0</v>
      </c>
    </row>
    <row r="7" spans="2:15" ht="15">
      <c r="B7" s="3" t="s">
        <v>6</v>
      </c>
      <c r="C7" s="27">
        <v>0</v>
      </c>
      <c r="D7" s="27">
        <f>'[1]Fevereiro'!$E$673</f>
        <v>29.8476273068</v>
      </c>
      <c r="E7" s="27">
        <v>0</v>
      </c>
      <c r="F7" s="27">
        <f>'[2]Abril'!$E$162</f>
        <v>11.5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5">
        <v>0</v>
      </c>
    </row>
    <row r="8" spans="2:15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5">
        <v>0</v>
      </c>
    </row>
    <row r="9" spans="2:15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">
        <v>0</v>
      </c>
    </row>
    <row r="10" spans="2:15" ht="15">
      <c r="B10" s="3" t="s">
        <v>9</v>
      </c>
      <c r="C10" s="27">
        <v>0</v>
      </c>
      <c r="D10" s="27">
        <v>0</v>
      </c>
      <c r="E10" s="27">
        <v>0</v>
      </c>
      <c r="F10" s="27">
        <f>'[2]Abril'!$E$163</f>
        <v>188.2640699925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">
        <v>0</v>
      </c>
    </row>
    <row r="11" spans="2:15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5">
        <v>0</v>
      </c>
    </row>
    <row r="12" spans="2:15" ht="15">
      <c r="B12" s="3" t="s">
        <v>11</v>
      </c>
      <c r="C12" s="27">
        <f>'[1]Janeiro'!$E$184</f>
        <v>5235.2878569133</v>
      </c>
      <c r="D12" s="27">
        <f>'[1]Fevereiro'!$E$674</f>
        <v>2379.8667070328</v>
      </c>
      <c r="E12" s="27">
        <f>'[1]Marco'!$E$651</f>
        <v>2987.6342466728</v>
      </c>
      <c r="F12" s="27">
        <f>'[2]Abril'!$E$164</f>
        <v>5325.2597978659</v>
      </c>
      <c r="G12" s="27">
        <f>'[2]Maio'!$E$161</f>
        <v>2012.2402855888</v>
      </c>
      <c r="H12" s="27">
        <f>'[2]Junho'!$E$128</f>
        <v>1510.8331928531</v>
      </c>
      <c r="I12" s="27">
        <f>'[2]Julho'!$E$143</f>
        <v>3508.2071959733</v>
      </c>
      <c r="J12" s="27">
        <f>'[2]agosto'!$E$166</f>
        <v>4675.246932856</v>
      </c>
      <c r="K12" s="27">
        <f>'[2]setembro'!$E$174</f>
        <v>4048.017749819</v>
      </c>
      <c r="L12" s="27">
        <f>'[2]outubro'!$E$164</f>
        <v>4991.5077885109</v>
      </c>
      <c r="M12" s="27">
        <f>'[2]novembro'!$E$143</f>
        <v>4416.6655015594</v>
      </c>
      <c r="N12" s="27">
        <f>'[2]dezembro'!$F$80</f>
        <v>332.9014189175</v>
      </c>
      <c r="O12" s="5">
        <v>0</v>
      </c>
    </row>
    <row r="13" spans="2:15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">
        <v>0</v>
      </c>
    </row>
    <row r="14" spans="2:15" ht="15">
      <c r="B14" s="3" t="s">
        <v>13</v>
      </c>
      <c r="C14" s="27">
        <v>0</v>
      </c>
      <c r="D14" s="27">
        <f>'[1]Fevereiro'!$E$675</f>
        <v>44.3638854223</v>
      </c>
      <c r="E14" s="27">
        <f>'[1]Marco'!$E$652</f>
        <v>26.3899245755</v>
      </c>
      <c r="F14" s="27">
        <v>0</v>
      </c>
      <c r="G14" s="27">
        <f>'[2]Maio'!$E$162</f>
        <v>195.3908482064</v>
      </c>
      <c r="H14" s="27">
        <f>'[2]Junho'!$E$129</f>
        <v>23.89</v>
      </c>
      <c r="I14" s="27">
        <f>'[2]Julho'!$E$144</f>
        <v>67.715649151</v>
      </c>
      <c r="J14" s="27">
        <f>'[2]agosto'!$E$167</f>
        <v>141.7043799095</v>
      </c>
      <c r="K14" s="27">
        <f>'[2]setembro'!$E$175</f>
        <v>614.4214671417</v>
      </c>
      <c r="L14" s="27">
        <f>'[2]outubro'!$E$165</f>
        <v>18.6157372029</v>
      </c>
      <c r="M14" s="27">
        <f>'[2]novembro'!$E$144</f>
        <v>116.7200410675</v>
      </c>
      <c r="N14" s="27">
        <v>0</v>
      </c>
      <c r="O14" s="5">
        <v>0</v>
      </c>
    </row>
    <row r="15" spans="2:15" ht="15">
      <c r="B15" s="3" t="s">
        <v>14</v>
      </c>
      <c r="C15" s="27">
        <f>'[1]Janeiro'!$E$366</f>
        <v>3679.3036034075</v>
      </c>
      <c r="D15" s="27">
        <f>'[1]Fevereiro'!$E$676</f>
        <v>2566.415590824</v>
      </c>
      <c r="E15" s="27">
        <f>'[1]Marco'!$E$653</f>
        <v>3228.5875218119</v>
      </c>
      <c r="F15" s="27">
        <f>'[2]Abril'!$E$165</f>
        <v>7326.4988163036</v>
      </c>
      <c r="G15" s="27">
        <f>'[2]Maio'!$E$163</f>
        <v>5392.416689067</v>
      </c>
      <c r="H15" s="27">
        <f>'[2]Junho'!$E$130</f>
        <v>2671.0806212743</v>
      </c>
      <c r="I15" s="27">
        <f>'[2]Julho'!$E$145</f>
        <v>3119.150963024</v>
      </c>
      <c r="J15" s="27">
        <f>'[2]agosto'!$E$168</f>
        <v>4129.0386176994</v>
      </c>
      <c r="K15" s="27">
        <f>'[2]setembro'!$E$176</f>
        <v>2627.0455113858</v>
      </c>
      <c r="L15" s="27">
        <f>'[2]outubro'!$E$166</f>
        <v>7276.6740383117</v>
      </c>
      <c r="M15" s="27">
        <f>'[2]novembro'!$E$145</f>
        <v>3209.5922671457</v>
      </c>
      <c r="N15" s="27">
        <f>'[2]dezembro'!$F$81</f>
        <v>4226.0678385714</v>
      </c>
      <c r="O15" s="5">
        <v>0</v>
      </c>
    </row>
    <row r="16" spans="2:15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">
        <v>0</v>
      </c>
    </row>
    <row r="17" spans="2:15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">
        <v>0</v>
      </c>
    </row>
    <row r="18" spans="2:18" ht="15">
      <c r="B18" s="3" t="s">
        <v>17</v>
      </c>
      <c r="C18" s="27">
        <v>0</v>
      </c>
      <c r="D18" s="27">
        <f>'[1]Fevereiro'!$E$677</f>
        <v>1.0289731903</v>
      </c>
      <c r="E18" s="27">
        <f>'[1]Marco'!$E$654</f>
        <v>207.9</v>
      </c>
      <c r="F18" s="27">
        <f>'[2]Abril'!$E$166</f>
        <v>2.0579463807</v>
      </c>
      <c r="G18" s="27">
        <v>0</v>
      </c>
      <c r="H18" s="27">
        <f>'[2]Junho'!$E$131</f>
        <v>885.6</v>
      </c>
      <c r="I18" s="27">
        <v>0</v>
      </c>
      <c r="J18" s="27">
        <f>'[2]agosto'!$E$169</f>
        <v>0.206578873</v>
      </c>
      <c r="K18" s="27">
        <f>'[2]setembro'!$E$177</f>
        <v>32.8988027519</v>
      </c>
      <c r="L18" s="27">
        <v>0</v>
      </c>
      <c r="M18" s="27">
        <v>0</v>
      </c>
      <c r="N18" s="27">
        <v>0</v>
      </c>
      <c r="O18" s="5">
        <v>0</v>
      </c>
      <c r="R18" s="9"/>
    </row>
    <row r="19" spans="2:15" ht="15">
      <c r="B19" s="3" t="s">
        <v>18</v>
      </c>
      <c r="C19" s="27">
        <f>'[1]Janeiro'!$E$494</f>
        <v>14.6304894026</v>
      </c>
      <c r="D19" s="27">
        <f>'[1]Fevereiro'!$E$678</f>
        <v>11.1853634252</v>
      </c>
      <c r="E19" s="27">
        <f>'[1]Marco'!$E$655</f>
        <v>48.5928004365</v>
      </c>
      <c r="F19" s="27">
        <f>'[2]Abril'!$E$167</f>
        <v>33.7227027027</v>
      </c>
      <c r="G19" s="27">
        <f>'[2]Maio'!$E$164</f>
        <v>44.5</v>
      </c>
      <c r="H19" s="27">
        <f>'[2]Junho'!$E$132</f>
        <v>15.0419426457</v>
      </c>
      <c r="I19" s="27">
        <f>'[2]Julho'!$E$146</f>
        <v>41.0151905455</v>
      </c>
      <c r="J19" s="27">
        <f>'[2]agosto'!$E$170</f>
        <v>205.3694174153</v>
      </c>
      <c r="K19" s="27">
        <f>'[2]setembro'!$E$178</f>
        <v>208.6290320004</v>
      </c>
      <c r="L19" s="27">
        <f>'[2]outubro'!$E$167</f>
        <v>15.7063158911</v>
      </c>
      <c r="M19" s="27">
        <f>'[2]novembro'!$E$146</f>
        <v>30.0501687479</v>
      </c>
      <c r="N19" s="27">
        <v>0</v>
      </c>
      <c r="O19" s="5">
        <v>0</v>
      </c>
    </row>
    <row r="20" spans="2:15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5">
        <v>0</v>
      </c>
    </row>
    <row r="21" spans="2:15" ht="15">
      <c r="B21" s="3" t="s">
        <v>20</v>
      </c>
      <c r="C21" s="27">
        <v>0</v>
      </c>
      <c r="D21" s="27">
        <v>0</v>
      </c>
      <c r="E21" s="27">
        <f>'[1]Marco'!$E$656</f>
        <v>15.7784801513</v>
      </c>
      <c r="F21" s="27">
        <v>0</v>
      </c>
      <c r="G21" s="27">
        <v>0</v>
      </c>
      <c r="H21" s="27">
        <f>'[2]Junho'!$E$133</f>
        <v>312.3926221152</v>
      </c>
      <c r="I21" s="27">
        <f>'[2]Julho'!$E$147</f>
        <v>15.7784801513</v>
      </c>
      <c r="J21" s="27">
        <f>'[2]agosto'!$E$171</f>
        <v>7.8892400757</v>
      </c>
      <c r="K21" s="27">
        <f>'[2]setembro'!$E$179</f>
        <v>7.8892400757</v>
      </c>
      <c r="L21" s="27">
        <v>0</v>
      </c>
      <c r="M21" s="27">
        <v>0</v>
      </c>
      <c r="N21" s="27">
        <v>0</v>
      </c>
      <c r="O21" s="5">
        <v>0</v>
      </c>
    </row>
    <row r="22" spans="2:15" ht="15">
      <c r="B22" s="3" t="s">
        <v>21</v>
      </c>
      <c r="C22" s="27">
        <f>'[1]Janeiro'!$E$594</f>
        <v>7.28</v>
      </c>
      <c r="D22" s="27">
        <v>0</v>
      </c>
      <c r="E22" s="27">
        <v>0</v>
      </c>
      <c r="F22" s="27">
        <f>'[2]Abril'!$E$168</f>
        <v>7.28</v>
      </c>
      <c r="G22" s="27">
        <f>'[2]Maio'!$E$165</f>
        <v>567.9929561055</v>
      </c>
      <c r="H22" s="27">
        <f>'[2]Junho'!$E$134</f>
        <v>249.829047619</v>
      </c>
      <c r="I22" s="27">
        <f>'[2]Julho'!$E$148</f>
        <v>18.2</v>
      </c>
      <c r="J22" s="27">
        <f>'[2]agosto'!$E$172</f>
        <v>5.46</v>
      </c>
      <c r="K22" s="27">
        <f>'[2]setembro'!$E$180</f>
        <v>5.46</v>
      </c>
      <c r="L22" s="27">
        <v>0</v>
      </c>
      <c r="M22" s="27">
        <v>0</v>
      </c>
      <c r="N22" s="27">
        <v>0</v>
      </c>
      <c r="O22" s="5">
        <v>0</v>
      </c>
    </row>
    <row r="23" spans="2:15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5">
        <v>0</v>
      </c>
    </row>
    <row r="24" spans="2:15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5">
        <v>0</v>
      </c>
    </row>
    <row r="25" spans="2:15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5">
        <v>0</v>
      </c>
    </row>
    <row r="26" spans="2:15" ht="15">
      <c r="B26" s="3" t="s">
        <v>25</v>
      </c>
      <c r="C26" s="27">
        <v>0</v>
      </c>
      <c r="D26" s="27">
        <f>'[1]Fevereiro'!$E$679</f>
        <v>1452.0889683963</v>
      </c>
      <c r="E26" s="27">
        <f>'[1]Marco'!$E$657</f>
        <v>782.3525992034</v>
      </c>
      <c r="F26" s="27">
        <f>'[2]Abril'!$E$169</f>
        <v>924.4457577059</v>
      </c>
      <c r="G26" s="27">
        <v>0</v>
      </c>
      <c r="H26" s="27">
        <f>'[2]Junho'!$E$135</f>
        <v>5824.0131827905</v>
      </c>
      <c r="I26" s="27">
        <v>0</v>
      </c>
      <c r="J26" s="27">
        <v>0</v>
      </c>
      <c r="K26" s="27">
        <v>0</v>
      </c>
      <c r="L26" s="27">
        <f>'[2]outubro'!$E$168</f>
        <v>130.7</v>
      </c>
      <c r="M26" s="27">
        <v>0</v>
      </c>
      <c r="N26" s="27">
        <v>0</v>
      </c>
      <c r="O26" s="5">
        <v>0</v>
      </c>
    </row>
    <row r="27" spans="2:15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5">
        <v>0</v>
      </c>
    </row>
    <row r="28" spans="2:15" ht="15">
      <c r="B28" s="3" t="s">
        <v>27</v>
      </c>
      <c r="C28" s="27">
        <f>'[1]Janeiro'!$E$747</f>
        <v>12.2793403969</v>
      </c>
      <c r="D28" s="27">
        <f>'[1]Fevereiro'!$E$680</f>
        <v>280.8260830526</v>
      </c>
      <c r="E28" s="27">
        <f>'[1]Marco'!$E$658</f>
        <v>206.7139626671</v>
      </c>
      <c r="F28" s="27">
        <f>'[2]Abril'!$E$170</f>
        <v>745.5689871075</v>
      </c>
      <c r="G28" s="27">
        <f>'[2]Maio'!$E$166</f>
        <v>298.258589482</v>
      </c>
      <c r="H28" s="27">
        <f>'[2]Junho'!$E$136</f>
        <v>1202.7799728811</v>
      </c>
      <c r="I28" s="27">
        <f>'[2]Julho'!$E$149</f>
        <v>92.6792227801</v>
      </c>
      <c r="J28" s="27">
        <f>'[2]agosto'!$E$173</f>
        <v>16715.6785233711</v>
      </c>
      <c r="K28" s="27">
        <f>'[2]setembro'!$E$181</f>
        <v>371.3841418723</v>
      </c>
      <c r="L28" s="27">
        <f>'[2]outubro'!$E$169</f>
        <v>5172.5829485921</v>
      </c>
      <c r="M28" s="27">
        <f>'[2]novembro'!$E$147</f>
        <v>9102.6049205039</v>
      </c>
      <c r="N28" s="27">
        <v>0</v>
      </c>
      <c r="O28" s="5">
        <v>0</v>
      </c>
    </row>
    <row r="29" spans="2:15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5">
        <v>0</v>
      </c>
    </row>
    <row r="30" spans="2:15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5">
        <v>0</v>
      </c>
    </row>
    <row r="31" spans="2:15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5">
        <v>0</v>
      </c>
    </row>
    <row r="32" spans="2:15" ht="15">
      <c r="B32" s="3" t="s">
        <v>31</v>
      </c>
      <c r="C32" s="27">
        <f>'[1]Janeiro'!$E$802</f>
        <v>40</v>
      </c>
      <c r="D32" s="27">
        <f>'[1]Fevereiro'!$E$681</f>
        <v>24.5767688022</v>
      </c>
      <c r="E32" s="27">
        <f>'[1]Marco'!$E$659</f>
        <v>40</v>
      </c>
      <c r="F32" s="27">
        <f>'[2]Abril'!$E$171</f>
        <v>104.2065189472</v>
      </c>
      <c r="G32" s="27">
        <f>'[2]Maio'!$E$167</f>
        <v>40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5">
        <v>0</v>
      </c>
    </row>
    <row r="33" spans="2:15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5">
        <v>0</v>
      </c>
    </row>
    <row r="34" spans="2:15" ht="15">
      <c r="B34" s="3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  <c r="O34" s="27">
        <v>6011.54</v>
      </c>
    </row>
    <row r="35" spans="2:15" ht="15">
      <c r="B35" s="3" t="s">
        <v>34</v>
      </c>
      <c r="C35" s="33">
        <f>265.82*23</f>
        <v>6113.86</v>
      </c>
      <c r="D35" s="33">
        <f>265.82*20</f>
        <v>5316.4</v>
      </c>
      <c r="E35" s="33">
        <f>265.82*21</f>
        <v>5582.22</v>
      </c>
      <c r="F35" s="33">
        <f>265.82*22</f>
        <v>5848.04</v>
      </c>
      <c r="G35" s="33">
        <f>265.82*22</f>
        <v>5848.04</v>
      </c>
      <c r="H35" s="33">
        <f>265.82*21</f>
        <v>5582.22</v>
      </c>
      <c r="I35" s="33">
        <f>265.82*10</f>
        <v>2658.2</v>
      </c>
      <c r="J35" s="33">
        <f>265.82*21</f>
        <v>5582.22</v>
      </c>
      <c r="K35" s="33">
        <f>265.82*22</f>
        <v>5848.04</v>
      </c>
      <c r="L35" s="33">
        <f>265.82*23</f>
        <v>6113.86</v>
      </c>
      <c r="M35" s="33">
        <f>265.82*20</f>
        <v>5316.4</v>
      </c>
      <c r="N35" s="33">
        <f>265.82*23</f>
        <v>6113.86</v>
      </c>
      <c r="O35" s="5">
        <v>0</v>
      </c>
    </row>
    <row r="36" spans="2:15" s="6" customFormat="1" ht="15">
      <c r="B36" s="3" t="s">
        <v>35</v>
      </c>
      <c r="C36" s="27">
        <v>0</v>
      </c>
      <c r="D36" s="27">
        <f>'[1]Fevereiro'!$E$682</f>
        <v>14.3177469504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f>'[2]outubro'!$E$170</f>
        <v>6.61</v>
      </c>
      <c r="M36" s="27">
        <f>'[2]novembro'!$E$148</f>
        <v>28.11</v>
      </c>
      <c r="N36" s="27">
        <v>0</v>
      </c>
      <c r="O36" s="5">
        <v>0</v>
      </c>
    </row>
    <row r="37" spans="2:15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5">
        <v>0</v>
      </c>
    </row>
    <row r="38" spans="2:15" ht="15">
      <c r="B38" s="3" t="s">
        <v>37</v>
      </c>
      <c r="C38" s="27">
        <v>118584.85</v>
      </c>
      <c r="D38" s="27">
        <v>119685.12</v>
      </c>
      <c r="E38" s="27">
        <v>127010.49</v>
      </c>
      <c r="F38" s="27">
        <v>126056.26</v>
      </c>
      <c r="G38" s="27">
        <v>124386.79</v>
      </c>
      <c r="H38" s="27">
        <v>152934.88</v>
      </c>
      <c r="I38" s="27">
        <v>127457.42</v>
      </c>
      <c r="J38" s="27">
        <v>121860.28</v>
      </c>
      <c r="K38" s="27">
        <v>122602.27</v>
      </c>
      <c r="L38" s="27">
        <v>129710.65</v>
      </c>
      <c r="M38" s="27">
        <v>134841.31</v>
      </c>
      <c r="N38" s="27">
        <v>126601.95</v>
      </c>
      <c r="O38" s="5">
        <v>0</v>
      </c>
    </row>
    <row r="39" spans="2:15" ht="15">
      <c r="B39" s="1" t="s">
        <v>38</v>
      </c>
      <c r="C39" s="27">
        <f>C38*33%</f>
        <v>39133.0005</v>
      </c>
      <c r="D39" s="27">
        <f aca="true" t="shared" si="0" ref="D39:N39">D38*33%</f>
        <v>39496.0896</v>
      </c>
      <c r="E39" s="27">
        <f t="shared" si="0"/>
        <v>41913.46170000001</v>
      </c>
      <c r="F39" s="27">
        <f t="shared" si="0"/>
        <v>41598.5658</v>
      </c>
      <c r="G39" s="27">
        <f t="shared" si="0"/>
        <v>41047.640699999996</v>
      </c>
      <c r="H39" s="27">
        <f t="shared" si="0"/>
        <v>50468.51040000001</v>
      </c>
      <c r="I39" s="27">
        <f t="shared" si="0"/>
        <v>42060.9486</v>
      </c>
      <c r="J39" s="27">
        <f t="shared" si="0"/>
        <v>40213.892400000004</v>
      </c>
      <c r="K39" s="27">
        <f t="shared" si="0"/>
        <v>40458.7491</v>
      </c>
      <c r="L39" s="27">
        <f t="shared" si="0"/>
        <v>42804.5145</v>
      </c>
      <c r="M39" s="27">
        <f t="shared" si="0"/>
        <v>44497.632300000005</v>
      </c>
      <c r="N39" s="27">
        <f t="shared" si="0"/>
        <v>41778.6435</v>
      </c>
      <c r="O39" s="5">
        <f>O38*33%</f>
        <v>0</v>
      </c>
    </row>
    <row r="40" spans="2:15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5">
        <v>0</v>
      </c>
    </row>
    <row r="41" spans="2:15" ht="15">
      <c r="B41" s="3" t="s">
        <v>40</v>
      </c>
      <c r="C41" s="27">
        <f>'[1]Janeiro'!$E$901</f>
        <v>1156.0565877177</v>
      </c>
      <c r="D41" s="27">
        <f>'[1]Fevereiro'!$E$683</f>
        <v>285.9990977372</v>
      </c>
      <c r="E41" s="27">
        <f>'[1]Marco'!$E$660</f>
        <v>500.2805632041</v>
      </c>
      <c r="F41" s="27">
        <f>'[2]Abril'!$E$172</f>
        <v>288.3722684286</v>
      </c>
      <c r="G41" s="27">
        <f>'[2]Maio'!$E$168</f>
        <v>175.4715837544</v>
      </c>
      <c r="H41" s="27">
        <v>0</v>
      </c>
      <c r="I41" s="27">
        <f>'[2]Julho'!$E$150</f>
        <v>123.0492914292</v>
      </c>
      <c r="J41" s="27">
        <f>'[2]agosto'!$E$174</f>
        <v>511.0156747554</v>
      </c>
      <c r="K41" s="27">
        <f>'[2]setembro'!$E$182</f>
        <v>474.8031518145</v>
      </c>
      <c r="L41" s="27">
        <f>'[2]outubro'!$E$171</f>
        <v>360.8282091601</v>
      </c>
      <c r="M41" s="27">
        <f>'[2]novembro'!$E$149</f>
        <v>103.2430112939</v>
      </c>
      <c r="N41" s="27">
        <v>0</v>
      </c>
      <c r="O41" s="5">
        <v>0</v>
      </c>
    </row>
    <row r="42" spans="2:17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5">
        <v>0</v>
      </c>
      <c r="Q42" s="9"/>
    </row>
    <row r="43" spans="2:15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5">
        <v>0</v>
      </c>
    </row>
    <row r="44" spans="2:15" ht="15">
      <c r="B44" s="3" t="s">
        <v>43</v>
      </c>
      <c r="C44" s="27">
        <v>711.04</v>
      </c>
      <c r="D44" s="27">
        <v>569.14</v>
      </c>
      <c r="E44" s="27">
        <v>789.79</v>
      </c>
      <c r="F44" s="27">
        <v>570.43</v>
      </c>
      <c r="G44" s="27">
        <v>724.66</v>
      </c>
      <c r="H44" s="27">
        <v>628.09</v>
      </c>
      <c r="I44" s="27">
        <v>885.48</v>
      </c>
      <c r="J44" s="27">
        <v>670.79</v>
      </c>
      <c r="K44" s="27">
        <v>701.06</v>
      </c>
      <c r="L44" s="27">
        <v>753.68</v>
      </c>
      <c r="M44" s="27">
        <v>753.68</v>
      </c>
      <c r="N44" s="27">
        <v>704.57</v>
      </c>
      <c r="O44" s="5">
        <v>0</v>
      </c>
    </row>
    <row r="45" spans="2:15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5">
        <v>0</v>
      </c>
    </row>
    <row r="46" spans="2:15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5">
        <v>0</v>
      </c>
    </row>
    <row r="47" spans="2:15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5">
        <v>0</v>
      </c>
    </row>
    <row r="48" spans="2:15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5">
        <v>0</v>
      </c>
    </row>
    <row r="49" spans="2:15" ht="12.75">
      <c r="B49" s="7" t="s">
        <v>48</v>
      </c>
      <c r="C49" s="8">
        <f aca="true" t="shared" si="1" ref="C49:M49">SUM(C2:C48)</f>
        <v>180885.64837783802</v>
      </c>
      <c r="D49" s="8">
        <f t="shared" si="1"/>
        <v>178319.7064121401</v>
      </c>
      <c r="E49" s="8">
        <f t="shared" si="1"/>
        <v>189698.24179872265</v>
      </c>
      <c r="F49" s="8">
        <f t="shared" si="1"/>
        <v>195225.05266543457</v>
      </c>
      <c r="G49" s="8">
        <f t="shared" si="1"/>
        <v>186963.6716522041</v>
      </c>
      <c r="H49" s="8">
        <f t="shared" si="1"/>
        <v>228464.2909821789</v>
      </c>
      <c r="I49" s="8">
        <f t="shared" si="1"/>
        <v>186827.3045930544</v>
      </c>
      <c r="J49" s="8">
        <f t="shared" si="1"/>
        <v>200914.28176495543</v>
      </c>
      <c r="K49" s="8">
        <f t="shared" si="1"/>
        <v>184470.46819686133</v>
      </c>
      <c r="L49" s="8">
        <f t="shared" si="1"/>
        <v>203598.06953766878</v>
      </c>
      <c r="M49" s="13">
        <f t="shared" si="1"/>
        <v>208571.13821031828</v>
      </c>
      <c r="N49" s="14">
        <f>SUM(N2:N48)</f>
        <v>185913.12275748892</v>
      </c>
      <c r="O49" s="16">
        <f>SUM(C49:N49)</f>
        <v>2329850.9969488652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&amp;C&amp;"Arial,Negrito"&amp;11 0185 - MÓDULO BÔA ESPERANÇA - 2013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1.7109375" style="0" bestFit="1" customWidth="1"/>
  </cols>
  <sheetData>
    <row r="1" spans="1:14" ht="12.75">
      <c r="A1" t="s">
        <v>65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'[1]Janeiro'!$E$49</f>
        <v>51.7</v>
      </c>
      <c r="D2" s="27">
        <v>0</v>
      </c>
      <c r="E2" s="27">
        <f>'[1]Marco'!$E$759</f>
        <v>206.8</v>
      </c>
      <c r="F2" s="27">
        <v>0</v>
      </c>
      <c r="G2" s="27">
        <v>0</v>
      </c>
      <c r="H2" s="27">
        <v>0</v>
      </c>
      <c r="I2" s="27">
        <f>'[2]Julho'!$E$69</f>
        <v>103.4</v>
      </c>
      <c r="J2" s="27">
        <v>0</v>
      </c>
      <c r="K2" s="27">
        <v>0</v>
      </c>
      <c r="L2" s="27">
        <f>'[2]outubro'!$E$88</f>
        <v>11</v>
      </c>
      <c r="M2" s="27">
        <v>0</v>
      </c>
      <c r="N2" s="27">
        <v>0</v>
      </c>
    </row>
    <row r="3" spans="2:14" ht="15">
      <c r="B3" s="3" t="s">
        <v>2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2:14" ht="15">
      <c r="B4" s="3" t="s">
        <v>3</v>
      </c>
      <c r="C4" s="35">
        <v>17000</v>
      </c>
      <c r="D4" s="35">
        <v>17000</v>
      </c>
      <c r="E4" s="35">
        <v>17000</v>
      </c>
      <c r="F4" s="35">
        <v>17000</v>
      </c>
      <c r="G4" s="35">
        <v>17000</v>
      </c>
      <c r="H4" s="35">
        <v>17000</v>
      </c>
      <c r="I4" s="35">
        <v>17000</v>
      </c>
      <c r="J4" s="35">
        <v>17000</v>
      </c>
      <c r="K4" s="35">
        <v>17000</v>
      </c>
      <c r="L4" s="35">
        <v>17000</v>
      </c>
      <c r="M4" s="35">
        <v>17000</v>
      </c>
      <c r="N4" s="35">
        <v>17000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f>'[2]outubro'!$E$89</f>
        <v>212.5867149965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9">
        <v>591.28</v>
      </c>
      <c r="D11" s="29">
        <v>694.86</v>
      </c>
      <c r="E11" s="29">
        <v>996.2</v>
      </c>
      <c r="F11" s="29">
        <v>481.24</v>
      </c>
      <c r="G11" s="29">
        <v>968.63</v>
      </c>
      <c r="H11" s="29">
        <v>557.61</v>
      </c>
      <c r="I11" s="29">
        <v>598.04</v>
      </c>
      <c r="J11" s="29" t="s">
        <v>66</v>
      </c>
      <c r="K11" s="29">
        <v>590.96</v>
      </c>
      <c r="L11" s="29">
        <v>779.83</v>
      </c>
      <c r="M11" s="29">
        <v>665.79</v>
      </c>
      <c r="N11" s="29">
        <v>597.86</v>
      </c>
    </row>
    <row r="12" spans="2:14" ht="15">
      <c r="B12" s="3" t="s">
        <v>11</v>
      </c>
      <c r="C12" s="27">
        <f>'[1]Janeiro'!$E$196</f>
        <v>310.8821714836</v>
      </c>
      <c r="D12" s="27">
        <f>'[1]Fevereiro'!$E$790</f>
        <v>46.7354980066</v>
      </c>
      <c r="E12" s="27">
        <f>'[1]Marco'!$E$760</f>
        <v>2222.974599404</v>
      </c>
      <c r="F12" s="27">
        <f>'[2]Abril'!$E$87</f>
        <v>469.2593573758</v>
      </c>
      <c r="G12" s="27">
        <f>'[2]Maio'!$E$76</f>
        <v>968.4200924842</v>
      </c>
      <c r="H12" s="27">
        <v>0</v>
      </c>
      <c r="I12" s="27">
        <f>'[2]Julho'!$E$70</f>
        <v>1225.8142385344</v>
      </c>
      <c r="J12" s="27">
        <f>'[2]agosto'!$E$87</f>
        <v>421.1035273077</v>
      </c>
      <c r="K12" s="27">
        <v>0</v>
      </c>
      <c r="L12" s="27">
        <f>'[2]outubro'!$E$90</f>
        <v>661.5798731131</v>
      </c>
      <c r="M12" s="27">
        <f>'[2]novembro'!$E$76</f>
        <v>131.3467217539</v>
      </c>
      <c r="N12" s="27">
        <f>'[2]dezembro'!$F$39</f>
        <v>61.100999627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'[1]Janeiro'!$E$301</f>
        <v>11.11869</v>
      </c>
      <c r="D14" s="27">
        <f>'[1]Fevereiro'!$E$791</f>
        <v>58.6138401676</v>
      </c>
      <c r="E14" s="27">
        <f>'[1]Marco'!$E$761</f>
        <v>33.5149019482</v>
      </c>
      <c r="F14" s="27">
        <v>0</v>
      </c>
      <c r="G14" s="27">
        <f>'[2]Maio'!$E$77</f>
        <v>13.4253573727</v>
      </c>
      <c r="H14" s="27">
        <v>0</v>
      </c>
      <c r="I14" s="27">
        <f>'[2]Julho'!$E$71</f>
        <v>16.9062391012</v>
      </c>
      <c r="J14" s="27">
        <f>'[2]agosto'!$E$88</f>
        <v>13.1661573727</v>
      </c>
      <c r="K14" s="27">
        <v>0</v>
      </c>
      <c r="L14" s="27">
        <f>'[2]outubro'!$E$91</f>
        <v>557.0007598302</v>
      </c>
      <c r="M14" s="27">
        <f>'[2]novembro'!$E$77</f>
        <v>10.5107598302</v>
      </c>
      <c r="N14" s="27">
        <v>0</v>
      </c>
    </row>
    <row r="15" spans="2:14" ht="15">
      <c r="B15" s="3" t="s">
        <v>14</v>
      </c>
      <c r="C15" s="27">
        <v>0</v>
      </c>
      <c r="D15" s="27">
        <v>0</v>
      </c>
      <c r="E15" s="27">
        <v>0</v>
      </c>
      <c r="F15" s="27">
        <f>'[2]Abril'!$E$88</f>
        <v>2335.9570469609</v>
      </c>
      <c r="G15" s="27">
        <f>'[2]Maio'!$E$78</f>
        <v>1929.8853975075</v>
      </c>
      <c r="H15" s="27">
        <f>'[2]Junho'!$E$60</f>
        <v>1286.590265005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607.6</v>
      </c>
      <c r="J16" s="27">
        <v>0</v>
      </c>
      <c r="K16" s="27">
        <v>0</v>
      </c>
      <c r="L16" s="27">
        <v>607.6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10998.51</v>
      </c>
      <c r="E17" s="27">
        <v>1792.15</v>
      </c>
      <c r="F17" s="27">
        <v>8458.92</v>
      </c>
      <c r="G17" s="27">
        <v>0</v>
      </c>
      <c r="H17" s="27">
        <v>914.43</v>
      </c>
      <c r="I17" s="27">
        <v>7523.14</v>
      </c>
      <c r="J17" s="27">
        <v>2528</v>
      </c>
      <c r="K17" s="27">
        <v>2433.74</v>
      </c>
      <c r="L17" s="27">
        <v>1948.35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f>'[1]Fevereiro'!$E$792</f>
        <v>28.1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f>'[2]setembro'!$E$95</f>
        <v>524.95</v>
      </c>
      <c r="L18" s="27">
        <f>'[2]outubro'!$E$93</f>
        <v>254</v>
      </c>
      <c r="M18" s="27">
        <f>'[2]novembro'!$E$78</f>
        <v>200</v>
      </c>
      <c r="N18" s="27">
        <v>0</v>
      </c>
    </row>
    <row r="19" spans="2:14" ht="15">
      <c r="B19" s="3" t="s">
        <v>18</v>
      </c>
      <c r="C19" s="27">
        <f>'[1]Janeiro'!$E$503</f>
        <v>146.8585336243</v>
      </c>
      <c r="D19" s="27">
        <f>'[1]Fevereiro'!$E$793</f>
        <v>28.92</v>
      </c>
      <c r="E19" s="27">
        <f>'[1]Marco'!$E$762</f>
        <v>131.6241120157</v>
      </c>
      <c r="F19" s="27">
        <v>0</v>
      </c>
      <c r="G19" s="27">
        <f>'[2]Maio'!$E$79</f>
        <v>122.6919786096</v>
      </c>
      <c r="H19" s="27">
        <v>0</v>
      </c>
      <c r="I19" s="27">
        <f>'[2]Julho'!$E$72</f>
        <v>27.9318069896</v>
      </c>
      <c r="J19" s="27">
        <f>'[2]agosto'!$E$89</f>
        <v>14.1</v>
      </c>
      <c r="K19" s="27">
        <v>0</v>
      </c>
      <c r="L19" s="27">
        <f>'[2]outubro'!$E$94</f>
        <v>9.3001687479</v>
      </c>
      <c r="M19" s="27">
        <f>'[2]novembro'!$E$79</f>
        <v>7.5008802042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f>'[1]Marco'!$E$763</f>
        <v>58</v>
      </c>
      <c r="F20" s="27">
        <v>0</v>
      </c>
      <c r="G20" s="27">
        <f>'[2]Maio'!$E$80</f>
        <v>58</v>
      </c>
      <c r="H20" s="27">
        <v>0</v>
      </c>
      <c r="I20" s="27">
        <f>'[2]Julho'!$E$73</f>
        <v>116</v>
      </c>
      <c r="J20" s="27">
        <v>0</v>
      </c>
      <c r="K20" s="27">
        <v>0</v>
      </c>
      <c r="L20" s="27">
        <f>'[2]outubro'!$E$95</f>
        <v>58</v>
      </c>
      <c r="M20" s="27">
        <f>'[2]novembro'!$E$80</f>
        <v>58</v>
      </c>
      <c r="N20" s="27">
        <v>0</v>
      </c>
    </row>
    <row r="21" spans="2:14" ht="15">
      <c r="B21" s="3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'[2]Maio'!$E$81</f>
        <v>1.82</v>
      </c>
      <c r="H22" s="27">
        <v>0</v>
      </c>
      <c r="I22" s="27">
        <f>'[2]Julho'!$E$74</f>
        <v>1.82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'[1]Fevereiro'!$E$794</f>
        <v>201.3739130435</v>
      </c>
      <c r="E26" s="27">
        <f>'[1]Marco'!$E$764</f>
        <v>148.16</v>
      </c>
      <c r="F26" s="27">
        <f>'[2]Abril'!$E$89</f>
        <v>183.2</v>
      </c>
      <c r="G26" s="27">
        <v>0</v>
      </c>
      <c r="H26" s="27">
        <v>0</v>
      </c>
      <c r="I26" s="27">
        <f>'[2]Julho'!$E$75</f>
        <v>1170.8181818182</v>
      </c>
      <c r="J26" s="27">
        <v>0</v>
      </c>
      <c r="K26" s="27">
        <v>0</v>
      </c>
      <c r="L26" s="27">
        <f>'[2]outubro'!$E$96</f>
        <v>1193.5516503009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'[1]Janeiro'!$E$758</f>
        <v>4438.5894995605</v>
      </c>
      <c r="D28" s="27">
        <f>'[1]Fevereiro'!$E$795</f>
        <v>2062.4496391895</v>
      </c>
      <c r="E28" s="27">
        <f>'[1]Marco'!$E$765</f>
        <v>6821.1508191957</v>
      </c>
      <c r="F28" s="27">
        <f>'[2]Abril'!$E$90</f>
        <v>130.341</v>
      </c>
      <c r="G28" s="27">
        <f>'[2]Maio'!$E$82</f>
        <v>6214.4778749778</v>
      </c>
      <c r="H28" s="27">
        <f>'[2]Junho'!$E$61</f>
        <v>293.9188457067</v>
      </c>
      <c r="I28" s="27">
        <f>'[2]Julho'!$E$76</f>
        <v>4810.3794713959</v>
      </c>
      <c r="J28" s="27">
        <f>'[2]agosto'!$E$90</f>
        <v>2117.5463437021</v>
      </c>
      <c r="K28" s="27">
        <f>'[2]setembro'!$E$96</f>
        <v>550.71</v>
      </c>
      <c r="L28" s="27">
        <f>'[2]outubro'!$E$97</f>
        <v>7695.9194852338</v>
      </c>
      <c r="M28" s="27">
        <f>'[2]novembro'!$E$81</f>
        <v>2523.1442543514</v>
      </c>
      <c r="N28" s="27">
        <v>0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f>'[1]Janeiro'!$E$803</f>
        <v>64.5</v>
      </c>
      <c r="D32" s="27">
        <f>'[1]Fevereiro'!$E$796</f>
        <v>43</v>
      </c>
      <c r="E32" s="27">
        <v>0</v>
      </c>
      <c r="F32" s="27">
        <f>'[2]Abril'!$E$91</f>
        <v>56.96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f>'[2]outubro'!$E$92</f>
        <v>224.4150569366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f>'[2]outubro'!$E$98</f>
        <v>42.72</v>
      </c>
      <c r="M36" s="27">
        <v>0</v>
      </c>
      <c r="N36" s="27">
        <v>0</v>
      </c>
    </row>
    <row r="37" spans="2:14" s="6" customFormat="1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126331.28</v>
      </c>
      <c r="D38" s="27">
        <v>128899.64</v>
      </c>
      <c r="E38" s="27">
        <v>138597.86</v>
      </c>
      <c r="F38" s="27">
        <v>138020.76</v>
      </c>
      <c r="G38" s="27">
        <v>132941.2</v>
      </c>
      <c r="H38" s="27">
        <v>175524.8</v>
      </c>
      <c r="I38" s="27">
        <v>150756.32</v>
      </c>
      <c r="J38" s="27">
        <v>133310.93</v>
      </c>
      <c r="K38" s="27">
        <v>133109.49</v>
      </c>
      <c r="L38" s="27">
        <v>131543.87</v>
      </c>
      <c r="M38" s="27">
        <v>133103.46</v>
      </c>
      <c r="N38" s="27">
        <v>141938.71</v>
      </c>
    </row>
    <row r="39" spans="2:14" ht="15">
      <c r="B39" s="1" t="s">
        <v>38</v>
      </c>
      <c r="C39" s="27">
        <f>C38*33%</f>
        <v>41689.322400000005</v>
      </c>
      <c r="D39" s="27">
        <f aca="true" t="shared" si="0" ref="D39:N39">D38*33%</f>
        <v>42536.8812</v>
      </c>
      <c r="E39" s="27">
        <f t="shared" si="0"/>
        <v>45737.2938</v>
      </c>
      <c r="F39" s="27">
        <f t="shared" si="0"/>
        <v>45546.85080000001</v>
      </c>
      <c r="G39" s="27">
        <f t="shared" si="0"/>
        <v>43870.596000000005</v>
      </c>
      <c r="H39" s="27">
        <f t="shared" si="0"/>
        <v>57923.184</v>
      </c>
      <c r="I39" s="27">
        <f t="shared" si="0"/>
        <v>49749.585600000006</v>
      </c>
      <c r="J39" s="27">
        <f t="shared" si="0"/>
        <v>43992.6069</v>
      </c>
      <c r="K39" s="27">
        <f t="shared" si="0"/>
        <v>43926.1317</v>
      </c>
      <c r="L39" s="27">
        <f t="shared" si="0"/>
        <v>43409.477100000004</v>
      </c>
      <c r="M39" s="27">
        <f t="shared" si="0"/>
        <v>43924.1418</v>
      </c>
      <c r="N39" s="27">
        <f t="shared" si="0"/>
        <v>46839.7743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'[1]Janeiro'!$E$908</f>
        <v>26.4236238645</v>
      </c>
      <c r="D41" s="27">
        <v>0</v>
      </c>
      <c r="E41" s="27">
        <f>'[1]Marco'!$E$766</f>
        <v>54.7762575732</v>
      </c>
      <c r="F41" s="27">
        <v>0</v>
      </c>
      <c r="G41" s="27">
        <v>0</v>
      </c>
      <c r="H41" s="27">
        <v>0</v>
      </c>
      <c r="I41" s="27">
        <f>'[2]Julho'!$E$77</f>
        <v>59.4573170573</v>
      </c>
      <c r="J41" s="27">
        <f>'[2]agosto'!$E$91</f>
        <v>4.6810594841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4" ht="15">
      <c r="B44" s="3" t="s">
        <v>43</v>
      </c>
      <c r="C44" s="27">
        <v>566.81</v>
      </c>
      <c r="D44" s="27">
        <v>437.75</v>
      </c>
      <c r="E44" s="27">
        <v>616.23</v>
      </c>
      <c r="F44" s="27">
        <v>448.03</v>
      </c>
      <c r="G44" s="27">
        <v>586.84</v>
      </c>
      <c r="H44" s="27">
        <v>460.65</v>
      </c>
      <c r="I44" s="27">
        <v>597.18</v>
      </c>
      <c r="J44" s="27">
        <v>487.24</v>
      </c>
      <c r="K44" s="27">
        <v>471.07</v>
      </c>
      <c r="L44" s="27">
        <v>396.65</v>
      </c>
      <c r="M44" s="27">
        <v>396.65</v>
      </c>
      <c r="N44" s="27">
        <v>572.21</v>
      </c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 aca="true" t="shared" si="1" ref="C49:N49">SUM(C2:C48)</f>
        <v>197240.30491853293</v>
      </c>
      <c r="D49" s="8">
        <f t="shared" si="1"/>
        <v>209048.37409040722</v>
      </c>
      <c r="E49" s="8">
        <f t="shared" si="1"/>
        <v>220428.27449013677</v>
      </c>
      <c r="F49" s="8">
        <f t="shared" si="1"/>
        <v>219143.0582043367</v>
      </c>
      <c r="G49" s="8">
        <f t="shared" si="1"/>
        <v>210687.52670095183</v>
      </c>
      <c r="H49" s="8">
        <f t="shared" si="1"/>
        <v>259972.7231107117</v>
      </c>
      <c r="I49" s="8">
        <f t="shared" si="1"/>
        <v>240375.9328548966</v>
      </c>
      <c r="J49" s="8">
        <f t="shared" si="1"/>
        <v>205900.91398786657</v>
      </c>
      <c r="K49" s="8">
        <f t="shared" si="1"/>
        <v>204618.5917</v>
      </c>
      <c r="L49" s="8">
        <f t="shared" si="1"/>
        <v>212617.390809159</v>
      </c>
      <c r="M49" s="8">
        <f t="shared" si="1"/>
        <v>204032.08441613967</v>
      </c>
      <c r="N49" s="8">
        <f t="shared" si="1"/>
        <v>213021.19529962697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0186 - CRI - 2013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N38" sqref="N38"/>
    </sheetView>
  </sheetViews>
  <sheetFormatPr defaultColWidth="9.140625" defaultRowHeight="12.75"/>
  <cols>
    <col min="1" max="1" width="26.00390625" style="0" bestFit="1" customWidth="1"/>
    <col min="2" max="12" width="10.8515625" style="0" bestFit="1" customWidth="1"/>
    <col min="13" max="13" width="10.140625" style="0" customWidth="1"/>
  </cols>
  <sheetData>
    <row r="1" spans="1:14" ht="12.75">
      <c r="A1" s="4" t="s">
        <v>0</v>
      </c>
      <c r="B1" s="22">
        <v>41640</v>
      </c>
      <c r="C1" s="22">
        <v>41671</v>
      </c>
      <c r="D1" s="22">
        <v>41699</v>
      </c>
      <c r="E1" s="22">
        <v>41730</v>
      </c>
      <c r="F1" s="22">
        <v>41760</v>
      </c>
      <c r="G1" s="22">
        <v>41791</v>
      </c>
      <c r="H1" s="22">
        <v>41821</v>
      </c>
      <c r="I1" s="22">
        <v>41852</v>
      </c>
      <c r="J1" s="22">
        <v>41883</v>
      </c>
      <c r="K1" s="22">
        <v>41913</v>
      </c>
      <c r="L1" s="22">
        <v>41944</v>
      </c>
      <c r="M1" s="22">
        <v>41974</v>
      </c>
      <c r="N1" s="15" t="s">
        <v>48</v>
      </c>
    </row>
    <row r="2" spans="1:14" ht="15">
      <c r="A2" s="3" t="s">
        <v>1</v>
      </c>
      <c r="B2" s="27">
        <v>0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</row>
    <row r="3" spans="1:14" ht="15">
      <c r="A3" s="3" t="s">
        <v>2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1:14" ht="15">
      <c r="A4" s="3" t="s">
        <v>3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1:14" ht="15">
      <c r="A5" s="3" t="s">
        <v>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1:14" ht="15">
      <c r="A6" s="3" t="s">
        <v>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1:14" ht="15">
      <c r="A7" s="3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1:14" ht="15">
      <c r="A8" s="3" t="s">
        <v>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1:14" ht="15">
      <c r="A9" s="3" t="s">
        <v>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1:14" ht="15">
      <c r="A10" s="3" t="s">
        <v>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1:14" ht="15">
      <c r="A11" s="3" t="s">
        <v>10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 ht="15">
      <c r="A12" s="3" t="s">
        <v>11</v>
      </c>
      <c r="B12" s="27">
        <f>'[1]Janeiro'!$E$173</f>
        <v>861.8892269237</v>
      </c>
      <c r="C12" s="27">
        <f>'[1]Fevereiro'!$E$606</f>
        <v>165.9577648287</v>
      </c>
      <c r="D12" s="27">
        <f>'[1]Marco'!$E$588</f>
        <v>40.7377648287</v>
      </c>
      <c r="E12" s="27">
        <f>'[2]Abril'!$E$60</f>
        <v>192.5572619282</v>
      </c>
      <c r="F12" s="27">
        <f>'[2]Maio'!$E$55</f>
        <v>920.6749959754</v>
      </c>
      <c r="G12" s="27">
        <f>'[2]Junho'!$E$44</f>
        <v>362.013969718</v>
      </c>
      <c r="H12" s="27">
        <f>'[2]Julho'!$E$51</f>
        <v>214.4996418281</v>
      </c>
      <c r="I12" s="27">
        <f>'[2]agosto'!$E$59</f>
        <v>1598.1685375186</v>
      </c>
      <c r="J12" s="27">
        <f>'[2]setembro'!$E$62</f>
        <v>82.8652820285</v>
      </c>
      <c r="K12" s="27">
        <f>'[2]outubro'!$E$60</f>
        <v>119.9361202302</v>
      </c>
      <c r="L12" s="27">
        <f>'[2]novembro'!$E$51</f>
        <v>55.2201270306</v>
      </c>
      <c r="M12" s="27">
        <f>'[2]novembro'!$E$51</f>
        <v>55.2201270306</v>
      </c>
      <c r="N12" s="27">
        <f>'[2]dezembro'!$F$24</f>
        <v>102.2023324631</v>
      </c>
    </row>
    <row r="13" spans="1:14" ht="15">
      <c r="A13" s="3" t="s">
        <v>12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1:14" ht="15">
      <c r="A14" s="3" t="s">
        <v>13</v>
      </c>
      <c r="B14" s="27">
        <v>0</v>
      </c>
      <c r="C14" s="27">
        <v>0</v>
      </c>
      <c r="D14" s="27">
        <f>'[1]Marco'!$E$589</f>
        <v>2.64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1:14" ht="15">
      <c r="A15" s="3" t="s">
        <v>14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1:14" ht="15">
      <c r="A16" s="3" t="s">
        <v>15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1:14" ht="15">
      <c r="A17" s="3" t="s">
        <v>16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1:14" ht="15">
      <c r="A18" s="3" t="s">
        <v>17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>'[2]setembro'!$E$63</f>
        <v>1.2</v>
      </c>
      <c r="K18" s="27">
        <v>0</v>
      </c>
      <c r="L18" s="27">
        <v>0</v>
      </c>
      <c r="M18" s="27">
        <v>0</v>
      </c>
      <c r="N18" s="27">
        <v>0</v>
      </c>
    </row>
    <row r="19" spans="1:14" ht="15">
      <c r="A19" s="3" t="s">
        <v>18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1:14" ht="15">
      <c r="A20" s="3" t="s">
        <v>19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1:14" ht="15">
      <c r="A21" s="3" t="s">
        <v>20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 ht="15">
      <c r="A22" s="3" t="s">
        <v>21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1:14" ht="15">
      <c r="A23" s="3" t="s">
        <v>22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1:14" ht="15">
      <c r="A24" s="3" t="s">
        <v>23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1:14" ht="15">
      <c r="A25" s="3" t="s">
        <v>24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1:14" ht="15">
      <c r="A26" s="3" t="s">
        <v>25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'[2]Junho'!$E$45</f>
        <v>2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1:14" ht="15">
      <c r="A27" s="3" t="s">
        <v>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1:14" ht="15">
      <c r="A28" s="3" t="s">
        <v>27</v>
      </c>
      <c r="B28" s="27">
        <f>'[1]Janeiro'!$E$737</f>
        <v>9807.8072911437</v>
      </c>
      <c r="C28" s="27">
        <f>'[1]Fevereiro'!$E$607</f>
        <v>5816.6944288703</v>
      </c>
      <c r="D28" s="27">
        <f>'[1]Marco'!$E$590</f>
        <v>9.1691092783</v>
      </c>
      <c r="E28" s="27">
        <f>'[2]Abril'!$E$61</f>
        <v>2350.3541393835</v>
      </c>
      <c r="F28" s="27">
        <f>'[2]Maio'!$E$56</f>
        <v>4291.5416034527</v>
      </c>
      <c r="G28" s="27">
        <f>'[2]Junho'!$E$46</f>
        <v>4441.0670078687</v>
      </c>
      <c r="H28" s="27">
        <f>'[2]Julho'!$E$52</f>
        <v>8487.3862161749</v>
      </c>
      <c r="I28" s="27">
        <f>'[2]agosto'!$E$60</f>
        <v>6310.8017871703</v>
      </c>
      <c r="J28" s="27">
        <f>'[2]setembro'!$E$64</f>
        <v>3486.8237621305</v>
      </c>
      <c r="K28" s="27">
        <f>'[2]outubro'!$E$61</f>
        <v>6036.0442949284</v>
      </c>
      <c r="L28" s="27">
        <f>'[2]novembro'!$E$52</f>
        <v>5720.6958117283</v>
      </c>
      <c r="M28" s="27">
        <f>'[2]novembro'!$E$52</f>
        <v>5720.6958117283</v>
      </c>
      <c r="N28" s="27">
        <f>'[2]dezembro'!$F$25</f>
        <v>2907.564757275</v>
      </c>
    </row>
    <row r="29" spans="1:14" ht="15">
      <c r="A29" s="3" t="s">
        <v>28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1:14" ht="15">
      <c r="A30" s="3" t="s">
        <v>29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ht="15">
      <c r="A31" s="3" t="s">
        <v>30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ht="15">
      <c r="A32" s="3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ht="15">
      <c r="A33" s="3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ht="15">
      <c r="A34" s="3" t="s">
        <v>33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ht="15">
      <c r="A35" s="3" t="s">
        <v>34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ht="15">
      <c r="A36" s="3" t="s">
        <v>35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ht="15">
      <c r="A37" s="3" t="s">
        <v>36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ht="15">
      <c r="A38" s="3" t="s">
        <v>37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37">
        <v>0</v>
      </c>
    </row>
    <row r="39" spans="1:14" ht="15">
      <c r="A39" s="1" t="s">
        <v>38</v>
      </c>
      <c r="B39" s="27">
        <f>B38*33%</f>
        <v>0</v>
      </c>
      <c r="C39" s="27">
        <f aca="true" t="shared" si="0" ref="C39:M39">C38*33%</f>
        <v>0</v>
      </c>
      <c r="D39" s="27">
        <f t="shared" si="0"/>
        <v>0</v>
      </c>
      <c r="E39" s="27">
        <f t="shared" si="0"/>
        <v>0</v>
      </c>
      <c r="F39" s="27">
        <f t="shared" si="0"/>
        <v>0</v>
      </c>
      <c r="G39" s="27">
        <f t="shared" si="0"/>
        <v>0</v>
      </c>
      <c r="H39" s="27">
        <f t="shared" si="0"/>
        <v>0</v>
      </c>
      <c r="I39" s="27">
        <f t="shared" si="0"/>
        <v>0</v>
      </c>
      <c r="J39" s="27">
        <f t="shared" si="0"/>
        <v>0</v>
      </c>
      <c r="K39" s="27">
        <f t="shared" si="0"/>
        <v>0</v>
      </c>
      <c r="L39" s="27">
        <f t="shared" si="0"/>
        <v>0</v>
      </c>
      <c r="M39" s="27">
        <f t="shared" si="0"/>
        <v>0</v>
      </c>
      <c r="N39" s="37">
        <f>N38*33%</f>
        <v>0</v>
      </c>
    </row>
    <row r="40" spans="1:14" ht="15">
      <c r="A40" s="3" t="s">
        <v>39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37">
        <v>0</v>
      </c>
    </row>
    <row r="41" spans="1:14" ht="15">
      <c r="A41" s="3" t="s">
        <v>40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37">
        <v>0</v>
      </c>
    </row>
    <row r="42" spans="1:14" ht="15">
      <c r="A42" s="3" t="s">
        <v>41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37">
        <v>0</v>
      </c>
    </row>
    <row r="43" spans="1:14" ht="15">
      <c r="A43" s="3" t="s">
        <v>42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37">
        <v>0</v>
      </c>
    </row>
    <row r="44" spans="1:14" ht="15">
      <c r="A44" s="3" t="s">
        <v>43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37">
        <v>0</v>
      </c>
    </row>
    <row r="45" spans="1:14" ht="15">
      <c r="A45" s="3" t="s">
        <v>44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37">
        <v>0</v>
      </c>
    </row>
    <row r="46" spans="1:14" ht="15">
      <c r="A46" s="3" t="s">
        <v>45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37">
        <v>0</v>
      </c>
    </row>
    <row r="47" spans="1:14" ht="15">
      <c r="A47" s="3" t="s">
        <v>46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37">
        <v>0</v>
      </c>
    </row>
    <row r="48" spans="1:14" ht="15">
      <c r="A48" s="3" t="s">
        <v>47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37">
        <v>0</v>
      </c>
    </row>
    <row r="49" spans="1:14" ht="12.75">
      <c r="A49" s="7" t="s">
        <v>48</v>
      </c>
      <c r="B49" s="8">
        <f aca="true" t="shared" si="1" ref="B49:L49">SUM(B2:B48)</f>
        <v>10669.6965180674</v>
      </c>
      <c r="C49" s="8">
        <f t="shared" si="1"/>
        <v>5982.652193699</v>
      </c>
      <c r="D49" s="8">
        <f t="shared" si="1"/>
        <v>52.546874107</v>
      </c>
      <c r="E49" s="8">
        <f t="shared" si="1"/>
        <v>2542.9114013117</v>
      </c>
      <c r="F49" s="8">
        <f t="shared" si="1"/>
        <v>5212.2165994280995</v>
      </c>
      <c r="G49" s="8">
        <f t="shared" si="1"/>
        <v>4805.0809775867</v>
      </c>
      <c r="H49" s="8">
        <f t="shared" si="1"/>
        <v>8701.885858003001</v>
      </c>
      <c r="I49" s="8">
        <f t="shared" si="1"/>
        <v>7908.970324688899</v>
      </c>
      <c r="J49" s="8">
        <f t="shared" si="1"/>
        <v>3570.889044159</v>
      </c>
      <c r="K49" s="8">
        <f t="shared" si="1"/>
        <v>6155.9804151585995</v>
      </c>
      <c r="L49" s="13">
        <f t="shared" si="1"/>
        <v>5775.915938758901</v>
      </c>
      <c r="M49" s="14">
        <f>SUM(M2:M48)</f>
        <v>5775.915938758901</v>
      </c>
      <c r="N49" s="16">
        <f>SUM(B49:M49)</f>
        <v>67154.66208372719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49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</row>
    <row r="3" spans="2:14" ht="15">
      <c r="B3" s="3" t="s">
        <v>2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8">
        <v>0</v>
      </c>
      <c r="N4" s="28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f>'[2]Abril'!$E$100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5">
      <c r="B12" s="3" t="s">
        <v>11</v>
      </c>
      <c r="C12" s="27">
        <f>'[1]Janeiro'!$E$153</f>
        <v>5.04</v>
      </c>
      <c r="D12" s="27">
        <v>0</v>
      </c>
      <c r="E12" s="27">
        <f>'[1]Marco'!$E$524</f>
        <v>95.7242686071</v>
      </c>
      <c r="F12" s="27">
        <v>0</v>
      </c>
      <c r="G12" s="27">
        <f>'[2]Maio'!$E$94</f>
        <v>168.0347893788</v>
      </c>
      <c r="H12" s="27">
        <f>'[2]Junho'!$E$74</f>
        <v>35.6815823304</v>
      </c>
      <c r="I12" s="27">
        <v>0</v>
      </c>
      <c r="J12" s="27">
        <f>'[2]agosto'!$E$48</f>
        <v>22.9950186937</v>
      </c>
      <c r="K12" s="27">
        <f>'[2]setembro'!$E$48</f>
        <v>47.9912040768</v>
      </c>
      <c r="L12" s="27">
        <f>'[2]outubro'!$E$49</f>
        <v>231.7762649457</v>
      </c>
      <c r="M12" s="27">
        <v>0</v>
      </c>
      <c r="N12" s="27">
        <f>'[2]dezembro'!$F$18</f>
        <v>17.3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v>0</v>
      </c>
      <c r="D14" s="27">
        <v>0</v>
      </c>
      <c r="E14" s="27">
        <f>'[1]Marco'!$E$525</f>
        <v>0.88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2:14" ht="15">
      <c r="B15" s="3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5">
      <c r="B19" s="3" t="s">
        <v>18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f>'[1]Janeiro'!$E$639</f>
        <v>398.4260216908</v>
      </c>
      <c r="D26" s="27">
        <f>'[1]Fevereiro'!$E$544</f>
        <v>327.466401388</v>
      </c>
      <c r="E26" s="27">
        <f>'[1]Marco'!$E$526</f>
        <v>402.6888796296</v>
      </c>
      <c r="F26" s="27">
        <f>'[2]Abril'!$E$101</f>
        <v>684.1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'[1]Janeiro'!$E$726</f>
        <v>360.785651939</v>
      </c>
      <c r="D28" s="27">
        <f>'[1]Fevereiro'!$E$545</f>
        <v>350.2197157639</v>
      </c>
      <c r="E28" s="27">
        <f>'[1]Marco'!$E$527</f>
        <v>2386.681551058</v>
      </c>
      <c r="F28" s="27">
        <f>'[2]Abril'!$E$102</f>
        <v>420.0435763485</v>
      </c>
      <c r="G28" s="27">
        <f>'[2]Maio'!$E$95</f>
        <v>540.2499946552</v>
      </c>
      <c r="H28" s="27">
        <f>'[2]Junho'!$E$75</f>
        <v>996.5726936657</v>
      </c>
      <c r="I28" s="27">
        <f>'[2]Julho'!$E$87</f>
        <v>438.9385970659</v>
      </c>
      <c r="J28" s="27">
        <f>'[2]agosto'!$E$49</f>
        <v>508.377170027</v>
      </c>
      <c r="K28" s="27">
        <f>'[2]setembro'!$E$49</f>
        <v>635.9624450489</v>
      </c>
      <c r="L28" s="27">
        <f>'[2]outubro'!$E$50</f>
        <v>896.8510009007</v>
      </c>
      <c r="M28" s="27">
        <f>'[2]novembro'!$E$40</f>
        <v>1121.5552020337</v>
      </c>
      <c r="N28" s="27">
        <v>0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41655.4</v>
      </c>
      <c r="D38" s="27">
        <v>38326.04</v>
      </c>
      <c r="E38" s="27">
        <v>38192.65</v>
      </c>
      <c r="F38" s="27">
        <v>38238.71</v>
      </c>
      <c r="G38" s="27">
        <v>41809.04</v>
      </c>
      <c r="H38" s="27">
        <v>51842.15</v>
      </c>
      <c r="I38" s="27">
        <v>34988.39</v>
      </c>
      <c r="J38" s="27">
        <v>30137.55</v>
      </c>
      <c r="K38" s="27">
        <v>20559.35</v>
      </c>
      <c r="L38" s="27">
        <v>15990.62</v>
      </c>
      <c r="M38" s="27">
        <v>0</v>
      </c>
      <c r="N38" s="27">
        <v>0</v>
      </c>
    </row>
    <row r="39" spans="2:14" ht="15">
      <c r="B39" s="1" t="s">
        <v>38</v>
      </c>
      <c r="C39" s="27">
        <f>C38*33%</f>
        <v>13746.282000000001</v>
      </c>
      <c r="D39" s="27">
        <f>D38*33%</f>
        <v>12647.593200000001</v>
      </c>
      <c r="E39" s="27">
        <f>E38*33%</f>
        <v>12603.5745</v>
      </c>
      <c r="F39" s="27">
        <f aca="true" t="shared" si="0" ref="F39:N39">F38*33%</f>
        <v>12618.774300000001</v>
      </c>
      <c r="G39" s="27">
        <f t="shared" si="0"/>
        <v>13796.9832</v>
      </c>
      <c r="H39" s="27">
        <f t="shared" si="0"/>
        <v>17107.9095</v>
      </c>
      <c r="I39" s="27">
        <f t="shared" si="0"/>
        <v>11546.1687</v>
      </c>
      <c r="J39" s="27">
        <f t="shared" si="0"/>
        <v>9945.3915</v>
      </c>
      <c r="K39" s="27">
        <f t="shared" si="0"/>
        <v>6784.5855</v>
      </c>
      <c r="L39" s="27">
        <f t="shared" si="0"/>
        <v>5276.904600000001</v>
      </c>
      <c r="M39" s="27">
        <f t="shared" si="0"/>
        <v>0</v>
      </c>
      <c r="N39" s="27">
        <f t="shared" si="0"/>
        <v>0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2" customHeight="1">
      <c r="B41" s="3" t="s">
        <v>40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681.23</v>
      </c>
      <c r="D44" s="27">
        <v>648.73</v>
      </c>
      <c r="E44" s="27">
        <v>652.81</v>
      </c>
      <c r="F44" s="27">
        <v>577.89</v>
      </c>
      <c r="G44" s="27">
        <v>635.89</v>
      </c>
      <c r="H44" s="27">
        <v>636.22</v>
      </c>
      <c r="I44" s="27">
        <v>620.68</v>
      </c>
      <c r="J44" s="27">
        <v>511.51</v>
      </c>
      <c r="K44" s="27">
        <v>527.05</v>
      </c>
      <c r="L44" s="27">
        <v>564.26</v>
      </c>
      <c r="M44" s="27">
        <v>564.26</v>
      </c>
      <c r="N44" s="27">
        <v>577.91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 aca="true" t="shared" si="1" ref="C49:N49">SUM(C2:C48)</f>
        <v>62858.7036736298</v>
      </c>
      <c r="D49" s="8">
        <f t="shared" si="1"/>
        <v>58311.589317151906</v>
      </c>
      <c r="E49" s="8">
        <f t="shared" si="1"/>
        <v>60346.5491992947</v>
      </c>
      <c r="F49" s="8">
        <f t="shared" si="1"/>
        <v>58574.057876348495</v>
      </c>
      <c r="G49" s="8">
        <f t="shared" si="1"/>
        <v>62961.737984034</v>
      </c>
      <c r="H49" s="8">
        <f t="shared" si="1"/>
        <v>76630.0737759961</v>
      </c>
      <c r="I49" s="8">
        <f t="shared" si="1"/>
        <v>53605.7172970659</v>
      </c>
      <c r="J49" s="8">
        <f t="shared" si="1"/>
        <v>47137.3636887207</v>
      </c>
      <c r="K49" s="8">
        <f t="shared" si="1"/>
        <v>34566.4791491257</v>
      </c>
      <c r="L49" s="8">
        <f t="shared" si="1"/>
        <v>28971.9518658464</v>
      </c>
      <c r="M49" s="8">
        <f t="shared" si="1"/>
        <v>7697.3552020337</v>
      </c>
      <c r="N49" s="8">
        <f t="shared" si="1"/>
        <v>6606.75</v>
      </c>
    </row>
    <row r="50" ht="12.75">
      <c r="C50" s="23"/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&amp;C&amp;"Arial,Negrito"&amp;12 066 - CEVI - 2013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9.00390625" style="0" bestFit="1" customWidth="1"/>
    <col min="3" max="14" width="9.7109375" style="0" customWidth="1"/>
  </cols>
  <sheetData>
    <row r="1" spans="1:14" ht="12.75">
      <c r="A1" t="s">
        <v>50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0" t="s">
        <v>1</v>
      </c>
      <c r="C2" s="27">
        <v>0</v>
      </c>
      <c r="D2" s="27">
        <v>0</v>
      </c>
      <c r="E2" s="27">
        <f>'[1]Marco'!$E$617</f>
        <v>51.7</v>
      </c>
      <c r="F2" s="27">
        <f>'[2]Abril'!$E$41</f>
        <v>62.7</v>
      </c>
      <c r="G2" s="27">
        <f>'[2]Maio'!$E$40</f>
        <v>51.7</v>
      </c>
      <c r="H2" s="27">
        <v>0</v>
      </c>
      <c r="I2" s="27">
        <v>0</v>
      </c>
      <c r="J2" s="27">
        <f>'[2]agosto'!$E$42</f>
        <v>51.7</v>
      </c>
      <c r="K2" s="27">
        <f>'[2]setembro'!$E$42</f>
        <v>104.5</v>
      </c>
      <c r="L2" s="27">
        <f>'[2]outubro'!$E$43</f>
        <v>103.4</v>
      </c>
      <c r="M2" s="27">
        <v>0</v>
      </c>
      <c r="N2" s="27">
        <v>0</v>
      </c>
    </row>
    <row r="3" spans="2:14" ht="15">
      <c r="B3" s="30" t="s">
        <v>2</v>
      </c>
      <c r="C3" s="27">
        <v>1387.08</v>
      </c>
      <c r="D3" s="27">
        <v>713.82</v>
      </c>
      <c r="E3" s="27">
        <v>1646.11</v>
      </c>
      <c r="F3" s="27">
        <v>1116.23</v>
      </c>
      <c r="G3" s="27">
        <v>1914.38</v>
      </c>
      <c r="H3" s="27">
        <v>1445.76</v>
      </c>
      <c r="I3" s="27">
        <v>1365.48</v>
      </c>
      <c r="J3" s="27">
        <v>1089.5</v>
      </c>
      <c r="K3" s="27">
        <v>1606.32</v>
      </c>
      <c r="L3" s="27">
        <v>1771.6</v>
      </c>
      <c r="M3" s="27">
        <v>1325.34</v>
      </c>
      <c r="N3" s="27">
        <v>1566.18</v>
      </c>
    </row>
    <row r="4" spans="2:14" ht="15">
      <c r="B4" s="30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0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0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0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0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0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0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0" t="s">
        <v>10</v>
      </c>
      <c r="C11" s="29">
        <v>340.92</v>
      </c>
      <c r="D11" s="29">
        <v>381.81</v>
      </c>
      <c r="E11" s="29">
        <v>275.56</v>
      </c>
      <c r="F11" s="29">
        <v>287.56</v>
      </c>
      <c r="G11" s="29">
        <v>297.95</v>
      </c>
      <c r="H11" s="29">
        <v>385.61</v>
      </c>
      <c r="I11" s="29">
        <v>294.49</v>
      </c>
      <c r="J11" s="29">
        <v>330.22</v>
      </c>
      <c r="K11" s="29">
        <v>315.79</v>
      </c>
      <c r="L11" s="29">
        <v>348.31</v>
      </c>
      <c r="M11" s="29">
        <v>340.82</v>
      </c>
      <c r="N11" s="29">
        <v>338.84</v>
      </c>
    </row>
    <row r="12" spans="2:14" ht="15">
      <c r="B12" s="30" t="s">
        <v>11</v>
      </c>
      <c r="C12" s="27">
        <f>'[1]Janeiro'!$E$179</f>
        <v>1198.9688285111</v>
      </c>
      <c r="D12" s="27">
        <f>'[1]Fevereiro'!$E$631</f>
        <v>1621.3445788541</v>
      </c>
      <c r="E12" s="27">
        <f>'[1]Marco'!$E$618</f>
        <v>179.7933295999</v>
      </c>
      <c r="F12" s="27">
        <f>'[2]Abril'!$E$42</f>
        <v>720.6622961749</v>
      </c>
      <c r="G12" s="27">
        <f>'[2]Maio'!$E$41</f>
        <v>193.5504826158</v>
      </c>
      <c r="H12" s="27">
        <f>'[2]Junho'!$E$31</f>
        <v>772.4558868486</v>
      </c>
      <c r="I12" s="27">
        <f>'[2]Julho'!$E$36</f>
        <v>282.5755957856</v>
      </c>
      <c r="J12" s="27">
        <f>'[2]agosto'!$E$43</f>
        <v>456.7265082244</v>
      </c>
      <c r="K12" s="27">
        <f>'[2]setembro'!$E$43</f>
        <v>602.0905608633</v>
      </c>
      <c r="L12" s="27">
        <f>'[2]outubro'!$E$44</f>
        <v>187.8869587587</v>
      </c>
      <c r="M12" s="27">
        <v>0</v>
      </c>
      <c r="N12" s="27">
        <f>'[2]dezembro'!$F$17</f>
        <v>8.65</v>
      </c>
    </row>
    <row r="13" spans="2:14" ht="15">
      <c r="B13" s="30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0" t="s">
        <v>13</v>
      </c>
      <c r="C14" s="27">
        <v>0</v>
      </c>
      <c r="D14" s="27">
        <f>'[1]Fevereiro'!$E$632</f>
        <v>14.4621395816</v>
      </c>
      <c r="E14" s="27">
        <f>'[1]Marco'!$E$619</f>
        <v>12.2802592397</v>
      </c>
      <c r="F14" s="27">
        <f>'[2]Abril'!$E$43</f>
        <v>6.9152818671</v>
      </c>
      <c r="G14" s="27">
        <f>'[2]Maio'!$E$42</f>
        <v>11.3118543246</v>
      </c>
      <c r="H14" s="27">
        <f>'[2]Junho'!$E$32</f>
        <v>11.2902743246</v>
      </c>
      <c r="I14" s="27">
        <f>'[2]Julho'!$E$37</f>
        <v>3.7914167806</v>
      </c>
      <c r="J14" s="27">
        <f>'[2]agosto'!$E$44</f>
        <v>6.7028335613</v>
      </c>
      <c r="K14" s="27">
        <f>'[2]setembro'!$E$44</f>
        <v>17.8022395801</v>
      </c>
      <c r="L14" s="27">
        <f>'[2]outubro'!$E$45</f>
        <v>24.8163639835</v>
      </c>
      <c r="M14" s="27">
        <v>0</v>
      </c>
      <c r="N14" s="27">
        <v>0</v>
      </c>
    </row>
    <row r="15" spans="2:14" ht="15">
      <c r="B15" s="30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0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0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0" t="s">
        <v>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5">
      <c r="B19" s="30" t="s">
        <v>18</v>
      </c>
      <c r="C19" s="27">
        <v>0</v>
      </c>
      <c r="D19" s="27">
        <f>'[1]Fevereiro'!$E$633</f>
        <v>193.6718359718</v>
      </c>
      <c r="E19" s="27">
        <f>'[1]Marco'!$E$620</f>
        <v>151.0718359718</v>
      </c>
      <c r="F19" s="27">
        <f>'[2]Abril'!$E$44</f>
        <v>123</v>
      </c>
      <c r="G19" s="27">
        <f>'[2]Maio'!$E$43</f>
        <v>127.5</v>
      </c>
      <c r="H19" s="27">
        <f>'[2]Junho'!$E$33</f>
        <v>83</v>
      </c>
      <c r="I19" s="27">
        <f>'[2]Julho'!$E$38</f>
        <v>83</v>
      </c>
      <c r="J19" s="27">
        <f>'[2]agosto'!$E$45</f>
        <v>95</v>
      </c>
      <c r="K19" s="27">
        <f>'[2]setembro'!$E$45</f>
        <v>281.85</v>
      </c>
      <c r="L19" s="27">
        <f>'[2]outubro'!$E$46</f>
        <v>83</v>
      </c>
      <c r="M19" s="27">
        <v>0</v>
      </c>
      <c r="N19" s="27">
        <v>0</v>
      </c>
    </row>
    <row r="20" spans="2:14" ht="15">
      <c r="B20" s="30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f>'[2]Maio'!$E$44</f>
        <v>58</v>
      </c>
      <c r="H20" s="27">
        <v>0</v>
      </c>
      <c r="I20" s="27">
        <v>0</v>
      </c>
      <c r="J20" s="27">
        <f>'[2]agosto'!$E$46</f>
        <v>87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0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0" t="s">
        <v>21</v>
      </c>
      <c r="C22" s="27">
        <v>0</v>
      </c>
      <c r="D22" s="27">
        <v>0</v>
      </c>
      <c r="E22" s="27">
        <v>0</v>
      </c>
      <c r="F22" s="27">
        <f>'[2]Abril'!$E$45</f>
        <v>5.46</v>
      </c>
      <c r="G22" s="27">
        <f>'[2]Maio'!$E$45</f>
        <v>5.46</v>
      </c>
      <c r="H22" s="27">
        <f>'[2]Junho'!$E$34</f>
        <v>5.46</v>
      </c>
      <c r="I22" s="27">
        <v>0</v>
      </c>
      <c r="J22" s="27">
        <v>0</v>
      </c>
      <c r="K22" s="27">
        <f>'[2]setembro'!$E$46</f>
        <v>10.92</v>
      </c>
      <c r="L22" s="27">
        <f>'[2]outubro'!$E$47</f>
        <v>5.46</v>
      </c>
      <c r="M22" s="27">
        <v>0</v>
      </c>
      <c r="N22" s="27">
        <v>0</v>
      </c>
    </row>
    <row r="23" spans="2:14" ht="15">
      <c r="B23" s="30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0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0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0" t="s">
        <v>25</v>
      </c>
      <c r="C26" s="27">
        <v>0</v>
      </c>
      <c r="D26" s="27">
        <v>0</v>
      </c>
      <c r="E26" s="27">
        <v>0</v>
      </c>
      <c r="F26" s="27">
        <f>'[2]Abril'!$E$46</f>
        <v>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0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0" t="s">
        <v>27</v>
      </c>
      <c r="C28" s="27">
        <f>'[1]Janeiro'!$E$743</f>
        <v>3492.3221526345</v>
      </c>
      <c r="D28" s="27">
        <f>'[1]Fevereiro'!$E$634</f>
        <v>4721.5171364977</v>
      </c>
      <c r="E28" s="27">
        <f>'[1]Marco'!$E$621</f>
        <v>3697.0849103176</v>
      </c>
      <c r="F28" s="27">
        <f>'[2]Abril'!$E$47</f>
        <v>5854.0893743965</v>
      </c>
      <c r="G28" s="27">
        <f>'[2]Maio'!$E$46</f>
        <v>4581.7837002886</v>
      </c>
      <c r="H28" s="27">
        <f>'[2]Junho'!$E$35</f>
        <v>4495.9919821491</v>
      </c>
      <c r="I28" s="27">
        <f>'[2]Julho'!$E$39</f>
        <v>4311.8389663278</v>
      </c>
      <c r="J28" s="27">
        <f>'[2]agosto'!$E$47</f>
        <v>1412.8281676403</v>
      </c>
      <c r="K28" s="27">
        <f>'[2]setembro'!$E$47</f>
        <v>8308.7762667696</v>
      </c>
      <c r="L28" s="27">
        <f>'[2]outubro'!$E$48</f>
        <v>1961.5771960594</v>
      </c>
      <c r="M28" s="27">
        <v>0</v>
      </c>
      <c r="N28" s="27">
        <v>0</v>
      </c>
    </row>
    <row r="29" spans="2:14" ht="15">
      <c r="B29" s="30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0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0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0" t="s">
        <v>31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0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0" t="s">
        <v>33</v>
      </c>
      <c r="C34" s="27">
        <v>6011.54</v>
      </c>
      <c r="D34" s="27">
        <v>6011.54</v>
      </c>
      <c r="E34" s="27">
        <v>6011.54</v>
      </c>
      <c r="F34" s="27">
        <v>6011.54</v>
      </c>
      <c r="G34" s="27">
        <v>6011.54</v>
      </c>
      <c r="H34" s="27">
        <v>6011.54</v>
      </c>
      <c r="I34" s="27">
        <v>6011.54</v>
      </c>
      <c r="J34" s="27">
        <v>6011.54</v>
      </c>
      <c r="K34" s="27">
        <v>6011.54</v>
      </c>
      <c r="L34" s="27">
        <v>6011.54</v>
      </c>
      <c r="M34" s="27">
        <v>6011.54</v>
      </c>
      <c r="N34" s="27">
        <v>6011.54</v>
      </c>
    </row>
    <row r="35" spans="2:14" ht="15">
      <c r="B35" s="30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0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ht="15">
      <c r="B37" s="30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0" t="s">
        <v>37</v>
      </c>
      <c r="C38" s="27">
        <v>53744.71</v>
      </c>
      <c r="D38" s="27">
        <v>54600.08</v>
      </c>
      <c r="E38" s="27">
        <v>40817.12</v>
      </c>
      <c r="F38" s="27">
        <v>39705.39</v>
      </c>
      <c r="G38" s="27">
        <v>41216.24</v>
      </c>
      <c r="H38" s="27">
        <v>55697.43</v>
      </c>
      <c r="I38" s="27">
        <v>52561.65</v>
      </c>
      <c r="J38" s="27">
        <v>11712.36</v>
      </c>
      <c r="K38" s="27">
        <v>12588.71</v>
      </c>
      <c r="L38" s="27">
        <v>12209.47</v>
      </c>
      <c r="M38" s="27">
        <v>11966.14</v>
      </c>
      <c r="N38" s="27">
        <v>11806.06</v>
      </c>
    </row>
    <row r="39" spans="2:14" ht="15">
      <c r="B39" s="30" t="s">
        <v>38</v>
      </c>
      <c r="C39" s="27">
        <f>C38*33%</f>
        <v>17735.7543</v>
      </c>
      <c r="D39" s="27">
        <f aca="true" t="shared" si="0" ref="D39:N39">D38*33%</f>
        <v>18018.026400000002</v>
      </c>
      <c r="E39" s="27">
        <f t="shared" si="0"/>
        <v>13469.6496</v>
      </c>
      <c r="F39" s="27">
        <f t="shared" si="0"/>
        <v>13102.7787</v>
      </c>
      <c r="G39" s="27">
        <f t="shared" si="0"/>
        <v>13601.3592</v>
      </c>
      <c r="H39" s="27">
        <f t="shared" si="0"/>
        <v>18380.1519</v>
      </c>
      <c r="I39" s="27">
        <f t="shared" si="0"/>
        <v>17345.344500000003</v>
      </c>
      <c r="J39" s="27">
        <f t="shared" si="0"/>
        <v>3865.0788000000002</v>
      </c>
      <c r="K39" s="27">
        <f t="shared" si="0"/>
        <v>4154.2743</v>
      </c>
      <c r="L39" s="27">
        <f t="shared" si="0"/>
        <v>4029.1250999999997</v>
      </c>
      <c r="M39" s="27">
        <f t="shared" si="0"/>
        <v>3948.8262</v>
      </c>
      <c r="N39" s="27">
        <f t="shared" si="0"/>
        <v>3895.9998</v>
      </c>
    </row>
    <row r="40" spans="2:14" ht="15">
      <c r="B40" s="30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0" t="s">
        <v>40</v>
      </c>
      <c r="C41" s="27">
        <f>'[1]Janeiro'!$E$898</f>
        <v>179.0508760834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0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0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0" t="s">
        <v>43</v>
      </c>
      <c r="C44" s="27">
        <v>847.29</v>
      </c>
      <c r="D44" s="27">
        <v>667.46</v>
      </c>
      <c r="E44" s="27">
        <v>995.12</v>
      </c>
      <c r="F44" s="27">
        <v>603.51</v>
      </c>
      <c r="G44" s="27">
        <v>689.89</v>
      </c>
      <c r="H44" s="27">
        <v>670.59</v>
      </c>
      <c r="I44" s="27">
        <v>752.61</v>
      </c>
      <c r="J44" s="27">
        <v>624.27</v>
      </c>
      <c r="K44" s="27">
        <v>697.49</v>
      </c>
      <c r="L44" s="27">
        <v>795.97</v>
      </c>
      <c r="M44" s="27">
        <v>795.97</v>
      </c>
      <c r="N44" s="27">
        <v>962.83</v>
      </c>
      <c r="O44" s="12"/>
    </row>
    <row r="45" spans="2:14" ht="15">
      <c r="B45" s="30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0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0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0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5">
      <c r="B49" s="31" t="s">
        <v>48</v>
      </c>
      <c r="C49" s="8">
        <f>SUM(C2:C48)</f>
        <v>84937.636157229</v>
      </c>
      <c r="D49" s="8">
        <f aca="true" t="shared" si="1" ref="D49:N49">SUM(D2:D48)</f>
        <v>86943.7320909052</v>
      </c>
      <c r="E49" s="8">
        <f t="shared" si="1"/>
        <v>67307.029935129</v>
      </c>
      <c r="F49" s="8">
        <f t="shared" si="1"/>
        <v>67601.83565243849</v>
      </c>
      <c r="G49" s="8">
        <f t="shared" si="1"/>
        <v>68760.665237229</v>
      </c>
      <c r="H49" s="8">
        <f t="shared" si="1"/>
        <v>87959.2800433223</v>
      </c>
      <c r="I49" s="8">
        <f t="shared" si="1"/>
        <v>83012.320478894</v>
      </c>
      <c r="J49" s="8">
        <f t="shared" si="1"/>
        <v>25742.926309426002</v>
      </c>
      <c r="K49" s="8">
        <f t="shared" si="1"/>
        <v>34700.063367213</v>
      </c>
      <c r="L49" s="8">
        <f t="shared" si="1"/>
        <v>27532.1556188016</v>
      </c>
      <c r="M49" s="8">
        <f t="shared" si="1"/>
        <v>24388.6362</v>
      </c>
      <c r="N49" s="8">
        <f t="shared" si="1"/>
        <v>24590.099800000004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&amp;C&amp;"Arial,Negrito"&amp;12 069 - CAPS CRIAD - 2013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N42" sqref="N42"/>
    </sheetView>
  </sheetViews>
  <sheetFormatPr defaultColWidth="9.140625" defaultRowHeight="12.75"/>
  <cols>
    <col min="1" max="1" width="0.13671875" style="0" customWidth="1"/>
    <col min="2" max="2" width="29.00390625" style="0" bestFit="1" customWidth="1"/>
    <col min="3" max="14" width="11.7109375" style="0" bestFit="1" customWidth="1"/>
    <col min="15" max="15" width="10.8515625" style="18" customWidth="1"/>
  </cols>
  <sheetData>
    <row r="1" spans="1:15" ht="12.75">
      <c r="A1" t="s">
        <v>51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  <c r="O1" s="19" t="s">
        <v>48</v>
      </c>
    </row>
    <row r="2" spans="2:15" ht="15">
      <c r="B2" s="30" t="s">
        <v>1</v>
      </c>
      <c r="C2" s="27">
        <f>'[1]Janeiro'!$E$22</f>
        <v>62.7</v>
      </c>
      <c r="D2" s="27">
        <v>0</v>
      </c>
      <c r="E2" s="27">
        <f>'[1]Marco'!$E$380</f>
        <v>51.7</v>
      </c>
      <c r="F2" s="27">
        <f>'[2]Abril'!$E$250</f>
        <v>136.4</v>
      </c>
      <c r="G2" s="27">
        <v>0</v>
      </c>
      <c r="H2" s="27">
        <v>0</v>
      </c>
      <c r="I2" s="27">
        <v>0</v>
      </c>
      <c r="J2" s="27">
        <v>0</v>
      </c>
      <c r="K2" s="27">
        <f>'[2]setembro'!$E$242</f>
        <v>84.7</v>
      </c>
      <c r="L2" s="27">
        <f>'[2]outubro'!$E$231</f>
        <v>62.7</v>
      </c>
      <c r="M2" s="27">
        <v>0</v>
      </c>
      <c r="N2" s="27">
        <v>0</v>
      </c>
      <c r="O2" s="5">
        <v>0</v>
      </c>
    </row>
    <row r="3" spans="2:15" ht="15">
      <c r="B3" s="30" t="s">
        <v>2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177.88</v>
      </c>
      <c r="I3" s="29">
        <v>54.6</v>
      </c>
      <c r="J3" s="29">
        <v>54.6</v>
      </c>
      <c r="K3" s="29">
        <v>337</v>
      </c>
      <c r="L3" s="29">
        <v>1431.3</v>
      </c>
      <c r="M3" s="29">
        <v>1872.84</v>
      </c>
      <c r="N3" s="29">
        <v>1872.84</v>
      </c>
      <c r="O3" s="5">
        <v>0</v>
      </c>
    </row>
    <row r="4" spans="2:15" ht="15">
      <c r="B4" s="30" t="s">
        <v>3</v>
      </c>
      <c r="C4" s="36">
        <v>27655.44</v>
      </c>
      <c r="D4" s="36">
        <v>27655.44</v>
      </c>
      <c r="E4" s="36">
        <v>27655.44</v>
      </c>
      <c r="F4" s="36">
        <v>27655.44</v>
      </c>
      <c r="G4" s="36">
        <v>27655.44</v>
      </c>
      <c r="H4" s="36">
        <v>27655.44</v>
      </c>
      <c r="I4" s="36">
        <v>27655.44</v>
      </c>
      <c r="J4" s="36">
        <v>27655.44</v>
      </c>
      <c r="K4" s="36">
        <v>27655.44</v>
      </c>
      <c r="L4" s="36">
        <v>27655.44</v>
      </c>
      <c r="M4" s="36">
        <v>27655.44</v>
      </c>
      <c r="N4" s="36">
        <v>27655.44</v>
      </c>
      <c r="O4" s="5">
        <v>0</v>
      </c>
    </row>
    <row r="5" spans="2:15" ht="15">
      <c r="B5" s="30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5">
        <v>0</v>
      </c>
    </row>
    <row r="6" spans="2:15" ht="15">
      <c r="B6" s="30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5">
        <v>0</v>
      </c>
    </row>
    <row r="7" spans="2:15" ht="15">
      <c r="B7" s="30" t="s">
        <v>6</v>
      </c>
      <c r="C7" s="27">
        <v>0</v>
      </c>
      <c r="D7" s="27">
        <f>'[1]Fevereiro'!$E$412</f>
        <v>59.6952546137</v>
      </c>
      <c r="E7" s="27">
        <v>0</v>
      </c>
      <c r="F7" s="27">
        <f>'[2]Abril'!$E$251</f>
        <v>69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5">
        <v>0</v>
      </c>
    </row>
    <row r="8" spans="2:15" ht="15">
      <c r="B8" s="30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5">
        <v>0</v>
      </c>
    </row>
    <row r="9" spans="2:15" ht="15">
      <c r="B9" s="30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">
        <v>0</v>
      </c>
    </row>
    <row r="10" spans="2:15" ht="15">
      <c r="B10" s="30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f>'[2]novembro'!$E$211</f>
        <v>112.2191085942</v>
      </c>
      <c r="N10" s="27">
        <v>0</v>
      </c>
      <c r="O10" s="5">
        <v>0</v>
      </c>
    </row>
    <row r="11" spans="2:15" ht="15">
      <c r="B11" s="30" t="s">
        <v>10</v>
      </c>
      <c r="C11" s="29">
        <v>904.94</v>
      </c>
      <c r="D11" s="29">
        <v>995.92</v>
      </c>
      <c r="E11" s="29">
        <v>869.15</v>
      </c>
      <c r="F11" s="29">
        <v>873.12</v>
      </c>
      <c r="G11" s="29">
        <v>796.58</v>
      </c>
      <c r="H11" s="29">
        <v>1027.78</v>
      </c>
      <c r="I11" s="29">
        <v>929.7099999999999</v>
      </c>
      <c r="J11" s="29">
        <v>826.9399999999999</v>
      </c>
      <c r="K11" s="29">
        <v>367.36</v>
      </c>
      <c r="L11" s="29">
        <v>363.48</v>
      </c>
      <c r="M11" s="29">
        <v>326.73</v>
      </c>
      <c r="N11" s="29">
        <v>298.25</v>
      </c>
      <c r="O11" s="32">
        <v>0</v>
      </c>
    </row>
    <row r="12" spans="2:15" ht="15">
      <c r="B12" s="30" t="s">
        <v>11</v>
      </c>
      <c r="C12" s="27">
        <f>'[1]Janeiro'!$E$134</f>
        <v>23415.9097116329</v>
      </c>
      <c r="D12" s="27">
        <f>'[1]Fevereiro'!$E$413</f>
        <v>17214.5696598801</v>
      </c>
      <c r="E12" s="27">
        <f>'[1]Marco'!$E$381</f>
        <v>12606.8978593568</v>
      </c>
      <c r="F12" s="27">
        <f>'[2]Abril'!$E$252</f>
        <v>30056.1977356822</v>
      </c>
      <c r="G12" s="27">
        <f>'[2]Maio'!$E$239</f>
        <v>3651.3265703394</v>
      </c>
      <c r="H12" s="27">
        <f>'[2]Junho'!$E$196</f>
        <v>19781.9607901553</v>
      </c>
      <c r="I12" s="27">
        <f>'[2]Julho'!$E$207</f>
        <v>15977.1565020504</v>
      </c>
      <c r="J12" s="27">
        <f>'[2]agosto'!$E$240</f>
        <v>13559.434259498</v>
      </c>
      <c r="K12" s="27">
        <f>'[2]setembro'!$E$243</f>
        <v>22577.7086900063</v>
      </c>
      <c r="L12" s="27">
        <f>'[2]outubro'!$E$232</f>
        <v>13267.305402394</v>
      </c>
      <c r="M12" s="27">
        <f>'[2]novembro'!$E$212</f>
        <v>13590.2910206036</v>
      </c>
      <c r="N12" s="27">
        <f>'[2]dezembro'!$F$116</f>
        <v>11904.7962156506</v>
      </c>
      <c r="O12" s="5">
        <v>0</v>
      </c>
    </row>
    <row r="13" spans="2:15" ht="15">
      <c r="B13" s="30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">
        <v>0</v>
      </c>
    </row>
    <row r="14" spans="2:15" ht="15">
      <c r="B14" s="30" t="s">
        <v>13</v>
      </c>
      <c r="C14" s="27">
        <f>'[1]Janeiro'!$E$266</f>
        <v>109.3870740632</v>
      </c>
      <c r="D14" s="27">
        <f>'[1]Fevereiro'!$E$414</f>
        <v>104.6870740632</v>
      </c>
      <c r="E14" s="27">
        <f>'[1]Marco'!$E$382</f>
        <v>4.4</v>
      </c>
      <c r="F14" s="27">
        <f>'[2]Abril'!$E$253</f>
        <v>54.28555</v>
      </c>
      <c r="G14" s="27">
        <f>'[2]Maio'!$E$240</f>
        <v>4.5576</v>
      </c>
      <c r="H14" s="27">
        <f>'[2]Junho'!$E$197</f>
        <v>208.2711587405</v>
      </c>
      <c r="I14" s="27">
        <f>'[2]Julho'!$E$208</f>
        <v>38.9506388529</v>
      </c>
      <c r="J14" s="27">
        <f>'[2]agosto'!$E$241</f>
        <v>212.7300553083</v>
      </c>
      <c r="K14" s="27">
        <f>'[2]setembro'!$E$244</f>
        <v>778.9188906487</v>
      </c>
      <c r="L14" s="27">
        <f>'[2]outubro'!$E$233</f>
        <v>168.6824099154</v>
      </c>
      <c r="M14" s="27">
        <f>'[2]novembro'!$E$213</f>
        <v>90.3840344945</v>
      </c>
      <c r="N14" s="27">
        <v>0</v>
      </c>
      <c r="O14" s="5">
        <v>0</v>
      </c>
    </row>
    <row r="15" spans="2:15" ht="15">
      <c r="B15" s="30" t="s">
        <v>14</v>
      </c>
      <c r="C15" s="27">
        <f>'[1]Janeiro'!$E$347</f>
        <v>12311.5797866217</v>
      </c>
      <c r="D15" s="27">
        <f>'[1]Fevereiro'!$E$415</f>
        <v>19053.1559591139</v>
      </c>
      <c r="E15" s="27">
        <f>'[1]Marco'!$E$383</f>
        <v>20476.0067955502</v>
      </c>
      <c r="F15" s="27">
        <f>'[2]Abril'!$E$254</f>
        <v>76502.0249062456</v>
      </c>
      <c r="G15" s="27">
        <f>'[2]Maio'!$E$241</f>
        <v>22473.5618422879</v>
      </c>
      <c r="H15" s="27">
        <f>'[2]Junho'!$E$198</f>
        <v>18498.2272086744</v>
      </c>
      <c r="I15" s="27">
        <f>'[2]Julho'!$E$209</f>
        <v>7072.3716681183</v>
      </c>
      <c r="J15" s="27">
        <f>'[2]agosto'!$E$242</f>
        <v>24262.7513954153</v>
      </c>
      <c r="K15" s="27">
        <f>'[2]setembro'!$E$245</f>
        <v>7745.6318568153</v>
      </c>
      <c r="L15" s="27">
        <f>'[2]outubro'!$E$234</f>
        <v>19039.2727011739</v>
      </c>
      <c r="M15" s="27">
        <f>'[2]novembro'!$E$214</f>
        <v>10280.986820097</v>
      </c>
      <c r="N15" s="27">
        <f>'[2]dezembro'!$F$117</f>
        <v>16428.6961925517</v>
      </c>
      <c r="O15" s="5">
        <v>0</v>
      </c>
    </row>
    <row r="16" spans="2:15" ht="15">
      <c r="B16" s="30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">
        <v>0</v>
      </c>
    </row>
    <row r="17" spans="2:15" ht="15">
      <c r="B17" s="30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">
        <v>0</v>
      </c>
    </row>
    <row r="18" spans="2:15" ht="15">
      <c r="B18" s="30" t="s">
        <v>17</v>
      </c>
      <c r="C18" s="27">
        <v>0</v>
      </c>
      <c r="D18" s="27">
        <f>'[1]Fevereiro'!$E$416</f>
        <v>21.4345978552</v>
      </c>
      <c r="E18" s="27">
        <v>0</v>
      </c>
      <c r="F18" s="27">
        <f>'[2]Abril'!$E$255</f>
        <v>119.0473821839</v>
      </c>
      <c r="G18" s="27">
        <f>'[2]Maio'!$E$242</f>
        <v>8.6847788165</v>
      </c>
      <c r="H18" s="27">
        <f>'[2]Junho'!$E$199</f>
        <v>590.4</v>
      </c>
      <c r="I18" s="27">
        <v>0</v>
      </c>
      <c r="J18" s="27">
        <f>'[2]agosto'!$E$243</f>
        <v>8.0579463807</v>
      </c>
      <c r="K18" s="27">
        <f>'[2]setembro'!$E$246</f>
        <v>17.0559602604</v>
      </c>
      <c r="L18" s="27">
        <v>0</v>
      </c>
      <c r="M18" s="27">
        <v>0</v>
      </c>
      <c r="N18" s="27">
        <v>0</v>
      </c>
      <c r="O18" s="5">
        <v>0</v>
      </c>
    </row>
    <row r="19" spans="2:15" ht="15">
      <c r="B19" s="30" t="s">
        <v>18</v>
      </c>
      <c r="C19" s="27">
        <f>'[1]Janeiro'!$E$447</f>
        <v>98.56</v>
      </c>
      <c r="D19" s="27">
        <f>'[1]Fevereiro'!$E$417</f>
        <v>282.5560836004</v>
      </c>
      <c r="E19" s="27">
        <f>'[1]Marco'!$E$384</f>
        <v>11.6794642594</v>
      </c>
      <c r="F19" s="27">
        <f>'[2]Abril'!$E$256</f>
        <v>121.1</v>
      </c>
      <c r="G19" s="27">
        <f>'[2]Maio'!$E$243</f>
        <v>595.37</v>
      </c>
      <c r="H19" s="27">
        <v>0</v>
      </c>
      <c r="I19" s="27">
        <f>'[2]Julho'!$E$211</f>
        <v>1856.8913340608</v>
      </c>
      <c r="J19" s="27">
        <f>'[2]agosto'!$E$244</f>
        <v>217.4215011863</v>
      </c>
      <c r="K19" s="27">
        <f>'[2]setembro'!$E$247</f>
        <v>213.133158911</v>
      </c>
      <c r="L19" s="27">
        <f>'[2]outubro'!$E$235</f>
        <v>90.7918273494</v>
      </c>
      <c r="M19" s="27">
        <f>'[2]novembro'!$E$215</f>
        <v>71.4191512992</v>
      </c>
      <c r="N19" s="27">
        <v>0</v>
      </c>
      <c r="O19" s="5">
        <v>0</v>
      </c>
    </row>
    <row r="20" spans="2:15" ht="15">
      <c r="B20" s="30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>'[2]setembro'!$E$248</f>
        <v>54.1375040378</v>
      </c>
      <c r="L20" s="27">
        <v>0</v>
      </c>
      <c r="M20" s="27">
        <v>0</v>
      </c>
      <c r="N20" s="27">
        <v>0</v>
      </c>
      <c r="O20" s="5">
        <v>0</v>
      </c>
    </row>
    <row r="21" spans="2:15" ht="15">
      <c r="B21" s="30" t="s">
        <v>20</v>
      </c>
      <c r="C21" s="27">
        <f>'[1]Janeiro'!$E$566</f>
        <v>15.7784801513</v>
      </c>
      <c r="D21" s="27">
        <v>0</v>
      </c>
      <c r="E21" s="27">
        <f>'[1]Marco'!$E$385</f>
        <v>31.5569603026</v>
      </c>
      <c r="F21" s="27">
        <f>'[2]Abril'!$E$257</f>
        <v>7.8892400757</v>
      </c>
      <c r="G21" s="27">
        <v>0</v>
      </c>
      <c r="H21" s="27">
        <f>'[2]Junho'!$E$200</f>
        <v>19.7231001891</v>
      </c>
      <c r="I21" s="27">
        <f>'[2]Julho'!$E$212</f>
        <v>35.5015803404</v>
      </c>
      <c r="J21" s="27">
        <v>0</v>
      </c>
      <c r="K21" s="27">
        <f>'[2]setembro'!$E$249</f>
        <v>15.7784801513</v>
      </c>
      <c r="L21" s="27">
        <v>0</v>
      </c>
      <c r="M21" s="27">
        <v>0</v>
      </c>
      <c r="N21" s="27">
        <v>0</v>
      </c>
      <c r="O21" s="5">
        <v>0</v>
      </c>
    </row>
    <row r="22" spans="2:15" ht="15">
      <c r="B22" s="30" t="s">
        <v>21</v>
      </c>
      <c r="C22" s="27">
        <v>0</v>
      </c>
      <c r="D22" s="27">
        <v>0</v>
      </c>
      <c r="E22" s="27">
        <v>0</v>
      </c>
      <c r="F22" s="27">
        <f>'[2]Abril'!$E$258</f>
        <v>5.46</v>
      </c>
      <c r="G22" s="27">
        <v>0</v>
      </c>
      <c r="H22" s="27">
        <f>'[2]Junho'!$E$201</f>
        <v>956.517645011</v>
      </c>
      <c r="I22" s="27">
        <f>'[2]Julho'!$E$213</f>
        <v>55.9728571429</v>
      </c>
      <c r="J22" s="27">
        <v>0</v>
      </c>
      <c r="K22" s="27">
        <f>'[2]setembro'!$E$250</f>
        <v>5.46</v>
      </c>
      <c r="L22" s="27">
        <v>0</v>
      </c>
      <c r="M22" s="27">
        <v>0</v>
      </c>
      <c r="N22" s="27">
        <v>0</v>
      </c>
      <c r="O22" s="5">
        <v>0</v>
      </c>
    </row>
    <row r="23" spans="2:15" ht="15">
      <c r="B23" s="30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5">
        <v>0</v>
      </c>
    </row>
    <row r="24" spans="2:15" ht="15">
      <c r="B24" s="30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>'[2]novembro'!$E$216</f>
        <v>149.5</v>
      </c>
      <c r="N24" s="27">
        <v>0</v>
      </c>
      <c r="O24" s="5">
        <v>0</v>
      </c>
    </row>
    <row r="25" spans="2:15" ht="15">
      <c r="B25" s="30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5">
        <v>0</v>
      </c>
    </row>
    <row r="26" spans="2:15" ht="15">
      <c r="B26" s="30" t="s">
        <v>25</v>
      </c>
      <c r="C26" s="27">
        <v>0</v>
      </c>
      <c r="D26" s="27">
        <v>0</v>
      </c>
      <c r="E26" s="27">
        <f>'[1]Marco'!$E$386</f>
        <v>3148.16</v>
      </c>
      <c r="F26" s="27">
        <f>'[2]Abril'!$E$259</f>
        <v>19795.7972631923</v>
      </c>
      <c r="G26" s="27">
        <v>0</v>
      </c>
      <c r="H26" s="27">
        <f>'[2]Junho'!$E$202</f>
        <v>68370.6317218753</v>
      </c>
      <c r="I26" s="27">
        <f>'[2]Julho'!$E$214</f>
        <v>1597</v>
      </c>
      <c r="J26" s="27">
        <f>'[2]agosto'!$E$245</f>
        <v>214.8348148148</v>
      </c>
      <c r="K26" s="27">
        <f>'[2]setembro'!$E$251</f>
        <v>3251.5496428512</v>
      </c>
      <c r="L26" s="27">
        <f>'[2]outubro'!$E$236</f>
        <v>671.5496428512</v>
      </c>
      <c r="M26" s="27">
        <v>0</v>
      </c>
      <c r="N26" s="27">
        <v>0</v>
      </c>
      <c r="O26" s="5">
        <v>0</v>
      </c>
    </row>
    <row r="27" spans="2:15" ht="15">
      <c r="B27" s="30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5">
        <v>0</v>
      </c>
    </row>
    <row r="28" spans="2:15" ht="15">
      <c r="B28" s="30" t="s">
        <v>27</v>
      </c>
      <c r="C28" s="27">
        <f>'[1]Janeiro'!$E$708</f>
        <v>87302.6945744617</v>
      </c>
      <c r="D28" s="27">
        <f>'[1]Fevereiro'!$E$418</f>
        <v>46087.1703795023</v>
      </c>
      <c r="E28" s="27">
        <f>'[1]Marco'!$E$387</f>
        <v>54836.658031314</v>
      </c>
      <c r="F28" s="27">
        <f>'[2]Abril'!$E$260</f>
        <v>97539.2573467302</v>
      </c>
      <c r="G28" s="27">
        <f>'[2]Maio'!$E$244</f>
        <v>13143.1716293435</v>
      </c>
      <c r="H28" s="27">
        <f>'[2]Junho'!$E$203</f>
        <v>56229.5057544033</v>
      </c>
      <c r="I28" s="27">
        <f>'[2]Julho'!$E$215</f>
        <v>35280.3671707678</v>
      </c>
      <c r="J28" s="27">
        <f>'[2]agosto'!$E$246</f>
        <v>37474.1454296152</v>
      </c>
      <c r="K28" s="27">
        <f>'[2]setembro'!$E$252</f>
        <v>62044.9820281814</v>
      </c>
      <c r="L28" s="27">
        <f>'[2]outubro'!$E$237</f>
        <v>44180.0575604955</v>
      </c>
      <c r="M28" s="27">
        <f>'[2]novembro'!$E$217</f>
        <v>47479.5337566934</v>
      </c>
      <c r="N28" s="27">
        <f>'[2]dezembro'!$F$118</f>
        <v>27101.1982598308</v>
      </c>
      <c r="O28" s="5">
        <v>0</v>
      </c>
    </row>
    <row r="29" spans="2:15" ht="15">
      <c r="B29" s="30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5">
        <v>0</v>
      </c>
    </row>
    <row r="30" spans="2:15" ht="15">
      <c r="B30" s="30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5">
        <v>0</v>
      </c>
    </row>
    <row r="31" spans="2:15" ht="15">
      <c r="B31" s="30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5">
        <v>0</v>
      </c>
    </row>
    <row r="32" spans="2:15" ht="15">
      <c r="B32" s="30" t="s">
        <v>31</v>
      </c>
      <c r="C32" s="27">
        <v>0</v>
      </c>
      <c r="D32" s="27">
        <f>'[1]Fevereiro'!$E$419</f>
        <v>60</v>
      </c>
      <c r="E32" s="27">
        <v>0</v>
      </c>
      <c r="F32" s="27">
        <f>'[2]Abril'!$E$261</f>
        <v>553.3925947358</v>
      </c>
      <c r="G32" s="27">
        <v>0</v>
      </c>
      <c r="H32" s="27">
        <v>0</v>
      </c>
      <c r="I32" s="27">
        <f>SUM(137.74+168.95)</f>
        <v>306.69</v>
      </c>
      <c r="J32" s="27">
        <v>0</v>
      </c>
      <c r="K32" s="27">
        <f>'[2]setembro'!$E$253</f>
        <v>40</v>
      </c>
      <c r="L32" s="27">
        <v>0</v>
      </c>
      <c r="M32" s="27">
        <v>0</v>
      </c>
      <c r="N32" s="27">
        <v>0</v>
      </c>
      <c r="O32" s="5">
        <v>0</v>
      </c>
    </row>
    <row r="33" spans="2:15" ht="15">
      <c r="B33" s="30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5">
        <v>0</v>
      </c>
    </row>
    <row r="34" spans="2:15" ht="15">
      <c r="B34" s="30" t="s">
        <v>33</v>
      </c>
      <c r="C34" s="27">
        <v>12023.08</v>
      </c>
      <c r="D34" s="27">
        <v>12023.08</v>
      </c>
      <c r="E34" s="27">
        <v>12023.08</v>
      </c>
      <c r="F34" s="27">
        <v>12023.08</v>
      </c>
      <c r="G34" s="27">
        <v>12023.08</v>
      </c>
      <c r="H34" s="27">
        <v>12023.08</v>
      </c>
      <c r="I34" s="27">
        <v>12023.08</v>
      </c>
      <c r="J34" s="27">
        <v>12023.08</v>
      </c>
      <c r="K34" s="27">
        <v>12023.08</v>
      </c>
      <c r="L34" s="27">
        <v>12023.08</v>
      </c>
      <c r="M34" s="27">
        <v>12023.08</v>
      </c>
      <c r="N34" s="27">
        <v>12023.08</v>
      </c>
      <c r="O34" s="5">
        <v>0</v>
      </c>
    </row>
    <row r="35" spans="2:15" ht="15">
      <c r="B35" s="30" t="s">
        <v>34</v>
      </c>
      <c r="C35" s="33">
        <f>265.82*23</f>
        <v>6113.86</v>
      </c>
      <c r="D35" s="33">
        <f>265.82*20</f>
        <v>5316.4</v>
      </c>
      <c r="E35" s="33">
        <f>265.82*21</f>
        <v>5582.22</v>
      </c>
      <c r="F35" s="33">
        <f>265.82*22</f>
        <v>5848.04</v>
      </c>
      <c r="G35" s="33">
        <f>265.82*22</f>
        <v>5848.04</v>
      </c>
      <c r="H35" s="33">
        <f>265.82*21</f>
        <v>5582.22</v>
      </c>
      <c r="I35" s="33">
        <f>265.82*10</f>
        <v>2658.2</v>
      </c>
      <c r="J35" s="33">
        <f>265.82*21</f>
        <v>5582.22</v>
      </c>
      <c r="K35" s="33">
        <f>265.82*22</f>
        <v>5848.04</v>
      </c>
      <c r="L35" s="33">
        <f>265.82*23</f>
        <v>6113.86</v>
      </c>
      <c r="M35" s="33">
        <f>265.82*20</f>
        <v>5316.4</v>
      </c>
      <c r="N35" s="33">
        <f>265.82*23</f>
        <v>6113.86</v>
      </c>
      <c r="O35" s="5">
        <v>0</v>
      </c>
    </row>
    <row r="36" spans="2:15" s="6" customFormat="1" ht="15">
      <c r="B36" s="30" t="s">
        <v>35</v>
      </c>
      <c r="C36" s="27">
        <f>'[1]Janeiro'!$E$829</f>
        <v>43.8676456302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'[2]agosto'!$E$247</f>
        <v>42.72</v>
      </c>
      <c r="K36" s="27">
        <f>'[2]setembro'!$E$254</f>
        <v>42.72</v>
      </c>
      <c r="L36" s="27">
        <v>0</v>
      </c>
      <c r="M36" s="27">
        <v>0</v>
      </c>
      <c r="N36" s="27">
        <v>0</v>
      </c>
      <c r="O36" s="5">
        <v>0</v>
      </c>
    </row>
    <row r="37" spans="2:15" ht="15">
      <c r="B37" s="30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5">
        <v>0</v>
      </c>
    </row>
    <row r="38" spans="2:15" ht="15">
      <c r="B38" s="30" t="s">
        <v>37</v>
      </c>
      <c r="C38" s="27">
        <v>337484.58</v>
      </c>
      <c r="D38" s="27">
        <v>340716.28</v>
      </c>
      <c r="E38" s="27">
        <v>340756.34</v>
      </c>
      <c r="F38" s="27">
        <v>330487.17</v>
      </c>
      <c r="G38" s="27">
        <v>361144.05</v>
      </c>
      <c r="H38" s="27">
        <v>395158.05</v>
      </c>
      <c r="I38" s="27">
        <v>378547.34</v>
      </c>
      <c r="J38" s="27">
        <v>340989.58</v>
      </c>
      <c r="K38" s="27">
        <v>346742.99</v>
      </c>
      <c r="L38" s="27">
        <v>347959.96</v>
      </c>
      <c r="M38" s="27">
        <v>339314.94</v>
      </c>
      <c r="N38" s="27">
        <v>345194.07</v>
      </c>
      <c r="O38" s="5">
        <v>0</v>
      </c>
    </row>
    <row r="39" spans="2:15" ht="15">
      <c r="B39" s="30" t="s">
        <v>38</v>
      </c>
      <c r="C39" s="27">
        <f>C38*33%</f>
        <v>111369.91140000001</v>
      </c>
      <c r="D39" s="27">
        <f aca="true" t="shared" si="0" ref="D39:N39">D38*33%</f>
        <v>112436.37240000001</v>
      </c>
      <c r="E39" s="27">
        <f t="shared" si="0"/>
        <v>112449.59220000001</v>
      </c>
      <c r="F39" s="27">
        <f t="shared" si="0"/>
        <v>109060.7661</v>
      </c>
      <c r="G39" s="27">
        <f t="shared" si="0"/>
        <v>119177.5365</v>
      </c>
      <c r="H39" s="27">
        <f t="shared" si="0"/>
        <v>130402.1565</v>
      </c>
      <c r="I39" s="27">
        <f t="shared" si="0"/>
        <v>124920.62220000001</v>
      </c>
      <c r="J39" s="27">
        <f t="shared" si="0"/>
        <v>112526.5614</v>
      </c>
      <c r="K39" s="27">
        <f t="shared" si="0"/>
        <v>114425.1867</v>
      </c>
      <c r="L39" s="27">
        <f t="shared" si="0"/>
        <v>114826.78680000002</v>
      </c>
      <c r="M39" s="27">
        <f t="shared" si="0"/>
        <v>111973.9302</v>
      </c>
      <c r="N39" s="27">
        <f t="shared" si="0"/>
        <v>113914.04310000001</v>
      </c>
      <c r="O39" s="5">
        <f>O38*33%</f>
        <v>0</v>
      </c>
    </row>
    <row r="40" spans="2:15" ht="15">
      <c r="B40" s="30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5">
        <v>0</v>
      </c>
    </row>
    <row r="41" spans="2:15" ht="15">
      <c r="B41" s="30" t="s">
        <v>40</v>
      </c>
      <c r="C41" s="27">
        <f>'[1]Janeiro'!$E$881</f>
        <v>888.0597685282</v>
      </c>
      <c r="D41" s="27">
        <f>'[1]Fevereiro'!$E$420</f>
        <v>1156.1491739831</v>
      </c>
      <c r="E41" s="27">
        <f>'[1]Marco'!$E$388</f>
        <v>1463.9764790734</v>
      </c>
      <c r="F41" s="27">
        <f>'[2]Abril'!$E$262</f>
        <v>2380.0639556638</v>
      </c>
      <c r="G41" s="27">
        <f>'[2]Maio'!$E$245</f>
        <v>554.7857339619</v>
      </c>
      <c r="H41" s="27">
        <f>'[2]Junho'!$E$204</f>
        <v>1999.6231844258</v>
      </c>
      <c r="I41" s="27">
        <f>'[2]Julho'!$E$217</f>
        <v>1697.7648169122</v>
      </c>
      <c r="J41" s="27">
        <f>'[2]agosto'!$E$248</f>
        <v>2088.4540967727</v>
      </c>
      <c r="K41" s="27">
        <f>'[2]setembro'!$E$255</f>
        <v>1447.1513600714</v>
      </c>
      <c r="L41" s="27">
        <f>'[2]outubro'!$E$238</f>
        <v>611.8011633836</v>
      </c>
      <c r="M41" s="27">
        <f>'[2]novembro'!$E$218</f>
        <v>990.0639406148</v>
      </c>
      <c r="N41" s="27">
        <f>'[2]dezembro'!$F$119</f>
        <v>174.4495057122</v>
      </c>
      <c r="O41" s="5">
        <v>0</v>
      </c>
    </row>
    <row r="42" spans="2:15" ht="15">
      <c r="B42" s="30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5">
        <v>0</v>
      </c>
    </row>
    <row r="43" spans="2:15" ht="15">
      <c r="B43" s="30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5">
        <v>0</v>
      </c>
    </row>
    <row r="44" spans="2:15" ht="15">
      <c r="B44" s="30" t="s">
        <v>43</v>
      </c>
      <c r="C44" s="27">
        <v>1720.2</v>
      </c>
      <c r="D44" s="27">
        <v>1589.21</v>
      </c>
      <c r="E44" s="27">
        <v>2041.96</v>
      </c>
      <c r="F44" s="27">
        <v>1772.91</v>
      </c>
      <c r="G44" s="27">
        <v>1949.45</v>
      </c>
      <c r="H44" s="27">
        <v>1879.95</v>
      </c>
      <c r="I44" s="27">
        <v>1817.71</v>
      </c>
      <c r="J44" s="27">
        <v>1396.33</v>
      </c>
      <c r="K44" s="27">
        <v>1578.83</v>
      </c>
      <c r="L44" s="27">
        <v>1632.77</v>
      </c>
      <c r="M44" s="27">
        <v>1632.77</v>
      </c>
      <c r="N44" s="27">
        <v>1360.33</v>
      </c>
      <c r="O44" s="5">
        <v>0</v>
      </c>
    </row>
    <row r="45" spans="2:15" ht="15">
      <c r="B45" s="30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5">
        <v>0</v>
      </c>
    </row>
    <row r="46" spans="2:15" ht="15">
      <c r="B46" s="30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5">
        <v>0</v>
      </c>
    </row>
    <row r="47" spans="2:15" ht="15">
      <c r="B47" s="30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5">
        <v>0</v>
      </c>
    </row>
    <row r="48" spans="2:15" ht="15">
      <c r="B48" s="30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5">
        <v>0</v>
      </c>
    </row>
    <row r="49" spans="2:15" ht="15">
      <c r="B49" s="31" t="s">
        <v>48</v>
      </c>
      <c r="C49" s="8">
        <f aca="true" t="shared" si="1" ref="C49:N49">SUM(C2:C48)</f>
        <v>621520.5484410891</v>
      </c>
      <c r="D49" s="8">
        <f t="shared" si="1"/>
        <v>584772.120582612</v>
      </c>
      <c r="E49" s="8">
        <f t="shared" si="1"/>
        <v>594008.8177898565</v>
      </c>
      <c r="F49" s="8">
        <f t="shared" si="1"/>
        <v>715060.4420745095</v>
      </c>
      <c r="G49" s="8">
        <f t="shared" si="1"/>
        <v>569025.6346547491</v>
      </c>
      <c r="H49" s="8">
        <f t="shared" si="1"/>
        <v>740561.4170634747</v>
      </c>
      <c r="I49" s="8">
        <f t="shared" si="1"/>
        <v>612525.3687682457</v>
      </c>
      <c r="J49" s="8">
        <f t="shared" si="1"/>
        <v>579135.3008989913</v>
      </c>
      <c r="K49" s="8">
        <f t="shared" si="1"/>
        <v>607296.8542719347</v>
      </c>
      <c r="L49" s="8">
        <f t="shared" si="1"/>
        <v>590098.8375075631</v>
      </c>
      <c r="M49" s="13">
        <f t="shared" si="1"/>
        <v>572880.5280323968</v>
      </c>
      <c r="N49" s="14">
        <f t="shared" si="1"/>
        <v>564041.0532737453</v>
      </c>
      <c r="O49" s="20">
        <f>SUM(C49:N49)</f>
        <v>7350926.923359167</v>
      </c>
    </row>
    <row r="50" ht="12.75">
      <c r="C50" s="23"/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&amp;C&amp;"Arial,Negrito"&amp;12 074- CS CENTRO - 2013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L32" sqref="L32"/>
    </sheetView>
  </sheetViews>
  <sheetFormatPr defaultColWidth="9.140625" defaultRowHeight="12.75"/>
  <cols>
    <col min="1" max="1" width="0.13671875" style="0" customWidth="1"/>
    <col min="2" max="2" width="25.28125" style="0" customWidth="1"/>
    <col min="3" max="14" width="10.8515625" style="0" bestFit="1" customWidth="1"/>
  </cols>
  <sheetData>
    <row r="1" spans="1:14" ht="12.75">
      <c r="A1" t="s">
        <v>52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0" t="s">
        <v>1</v>
      </c>
      <c r="C2" s="27">
        <f>'[1]Janeiro'!$E$37</f>
        <v>62.7</v>
      </c>
      <c r="D2" s="27">
        <f>'[1]Fevereiro'!$E$565</f>
        <v>62.7</v>
      </c>
      <c r="E2" s="27">
        <f>'[1]Marco'!$E$540</f>
        <v>103.4</v>
      </c>
      <c r="F2" s="27">
        <f>'[2]Abril'!$E$817</f>
        <v>114.4</v>
      </c>
      <c r="G2" s="27">
        <f>'[3]Maio'!$E$854</f>
        <v>51.7</v>
      </c>
      <c r="H2" s="27">
        <v>0</v>
      </c>
      <c r="I2" s="27">
        <f>'[2]Julho'!$E$646</f>
        <v>114.4</v>
      </c>
      <c r="J2" s="27">
        <v>0</v>
      </c>
      <c r="K2" s="27">
        <f>SUM(52.8+51.7)</f>
        <v>104.5</v>
      </c>
      <c r="L2" s="27">
        <v>0</v>
      </c>
      <c r="M2" s="27">
        <f>'[2]novembro'!$E$692</f>
        <v>11</v>
      </c>
      <c r="N2" s="27">
        <v>0</v>
      </c>
    </row>
    <row r="3" spans="2:14" ht="15">
      <c r="B3" s="30" t="s">
        <v>2</v>
      </c>
      <c r="C3" s="29">
        <v>762.52</v>
      </c>
      <c r="D3" s="29">
        <v>788.42</v>
      </c>
      <c r="E3" s="29">
        <v>447.64</v>
      </c>
      <c r="F3" s="29">
        <v>846.25</v>
      </c>
      <c r="G3" s="29">
        <v>752.7</v>
      </c>
      <c r="H3" s="29">
        <v>783.5</v>
      </c>
      <c r="I3" s="29">
        <v>845.1</v>
      </c>
      <c r="J3" s="29">
        <v>696.24</v>
      </c>
      <c r="K3" s="29">
        <v>845.1</v>
      </c>
      <c r="L3" s="29">
        <v>845.1</v>
      </c>
      <c r="M3" s="29">
        <v>968.3</v>
      </c>
      <c r="N3" s="29">
        <v>721.9</v>
      </c>
    </row>
    <row r="4" spans="2:14" ht="15">
      <c r="B4" s="30" t="s">
        <v>3</v>
      </c>
      <c r="C4" s="34">
        <v>8530.04</v>
      </c>
      <c r="D4" s="34">
        <v>8530.04</v>
      </c>
      <c r="E4" s="34">
        <v>8530.04</v>
      </c>
      <c r="F4" s="34">
        <v>8530.04</v>
      </c>
      <c r="G4" s="34">
        <v>8530.04</v>
      </c>
      <c r="H4" s="34">
        <v>8530.04</v>
      </c>
      <c r="I4" s="34">
        <v>8530.04</v>
      </c>
      <c r="J4" s="34">
        <v>8530.04</v>
      </c>
      <c r="K4" s="34">
        <v>8530.04</v>
      </c>
      <c r="L4" s="34">
        <v>8530.04</v>
      </c>
      <c r="M4" s="34">
        <v>8530.04</v>
      </c>
      <c r="N4" s="34">
        <v>8530.04</v>
      </c>
    </row>
    <row r="5" spans="2:14" ht="15">
      <c r="B5" s="30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0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0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f>'[2]Julho'!$E$647</f>
        <v>1393.2</v>
      </c>
      <c r="J7" s="27">
        <v>0</v>
      </c>
      <c r="K7" s="27">
        <f>'[2]setembro'!$E$814</f>
        <v>172.2</v>
      </c>
      <c r="L7" s="27">
        <v>0</v>
      </c>
      <c r="M7" s="27">
        <v>0</v>
      </c>
      <c r="N7" s="27">
        <v>0</v>
      </c>
    </row>
    <row r="8" spans="2:14" ht="15">
      <c r="B8" s="30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0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0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0" t="s">
        <v>10</v>
      </c>
      <c r="C11" s="29">
        <v>517</v>
      </c>
      <c r="D11" s="29">
        <v>441.4</v>
      </c>
      <c r="E11" s="29">
        <v>613.66</v>
      </c>
      <c r="F11" s="29">
        <v>547.07</v>
      </c>
      <c r="G11" s="29">
        <v>567.78</v>
      </c>
      <c r="H11" s="29">
        <v>638.64</v>
      </c>
      <c r="I11" s="29">
        <v>617.33</v>
      </c>
      <c r="J11" s="29">
        <v>586.53</v>
      </c>
      <c r="K11" s="29">
        <v>551.81</v>
      </c>
      <c r="L11" s="29">
        <v>605.82</v>
      </c>
      <c r="M11" s="29">
        <v>643.19</v>
      </c>
      <c r="N11" s="29">
        <v>710.46</v>
      </c>
    </row>
    <row r="12" spans="2:14" ht="15">
      <c r="B12" s="30" t="s">
        <v>11</v>
      </c>
      <c r="C12" s="27">
        <f>'[1]Janeiro'!$E$160</f>
        <v>9837.8</v>
      </c>
      <c r="D12" s="27">
        <f>'[1]Fevereiro'!$E$566</f>
        <v>17348.75</v>
      </c>
      <c r="E12" s="27">
        <f>'[1]Marco'!$E$541</f>
        <v>17589.5682538125</v>
      </c>
      <c r="F12" s="27">
        <f>'[2]Abril'!$E$818</f>
        <v>24172.2494966309</v>
      </c>
      <c r="G12" s="27">
        <f>'[2]Maio'!$E$718</f>
        <v>24044.2494930593</v>
      </c>
      <c r="H12" s="27">
        <f>'[2]Junho'!$E$671</f>
        <v>24044.2494930593</v>
      </c>
      <c r="I12" s="27">
        <f>'[2]Julho'!$E$648</f>
        <v>22429.9637787736</v>
      </c>
      <c r="J12" s="27">
        <v>0</v>
      </c>
      <c r="K12" s="27">
        <f>'[2]setembro'!$E$815</f>
        <v>24981.0569692101</v>
      </c>
      <c r="L12" s="27">
        <f>'[2]outubro'!$E$809</f>
        <v>25299.2882043224</v>
      </c>
      <c r="M12" s="27">
        <f>'[2]novembro'!$E$693</f>
        <v>49962.1139384202</v>
      </c>
      <c r="N12" s="27">
        <v>0</v>
      </c>
    </row>
    <row r="13" spans="2:14" ht="15">
      <c r="B13" s="30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0" t="s">
        <v>13</v>
      </c>
      <c r="C14" s="27">
        <f>'[1]Janeiro'!$E$283</f>
        <v>16</v>
      </c>
      <c r="D14" s="27">
        <f>'[1]Fevereiro'!$E$567</f>
        <v>8</v>
      </c>
      <c r="E14" s="27">
        <f>'[1]Marco'!$E$542</f>
        <v>4</v>
      </c>
      <c r="F14" s="27">
        <f>'[2]Abril'!$E$819</f>
        <v>4</v>
      </c>
      <c r="G14" s="27">
        <f>'[2]Maio'!$E$719</f>
        <v>4</v>
      </c>
      <c r="H14" s="27">
        <f>'[2]Junho'!$E$672</f>
        <v>4</v>
      </c>
      <c r="I14" s="27">
        <f>'[2]Julho'!$E$649</f>
        <v>34</v>
      </c>
      <c r="J14" s="27">
        <v>0</v>
      </c>
      <c r="K14" s="27">
        <f>'[2]setembro'!$E$816</f>
        <v>46</v>
      </c>
      <c r="L14" s="27">
        <f>'[2]outubro'!$E$810</f>
        <v>910.64</v>
      </c>
      <c r="M14" s="27">
        <f>'[2]novembro'!$E$694</f>
        <v>32</v>
      </c>
      <c r="N14" s="27">
        <v>0</v>
      </c>
    </row>
    <row r="15" spans="2:14" ht="15">
      <c r="B15" s="30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f>'[2]Maio'!$E$720</f>
        <v>12865.9026500499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0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0" t="s">
        <v>16</v>
      </c>
      <c r="C17" s="27">
        <v>0</v>
      </c>
      <c r="D17" s="27">
        <v>16897.39</v>
      </c>
      <c r="E17" s="27">
        <v>31625.92</v>
      </c>
      <c r="F17" s="27">
        <v>8277.11</v>
      </c>
      <c r="G17" s="27">
        <v>20500.75</v>
      </c>
      <c r="H17" s="27">
        <v>25378.41</v>
      </c>
      <c r="I17" s="27">
        <v>35918.87</v>
      </c>
      <c r="J17" s="27">
        <v>16110.3</v>
      </c>
      <c r="K17" s="27">
        <v>6461.11</v>
      </c>
      <c r="L17" s="27">
        <v>12951.22</v>
      </c>
      <c r="M17" s="27">
        <v>4247.26</v>
      </c>
      <c r="N17" s="27">
        <v>0</v>
      </c>
    </row>
    <row r="18" spans="2:14" ht="15">
      <c r="B18" s="30" t="s">
        <v>17</v>
      </c>
      <c r="C18" s="27">
        <v>0</v>
      </c>
      <c r="D18" s="27">
        <f>'[1]Fevereiro'!$E$568</f>
        <v>1617.706</v>
      </c>
      <c r="E18" s="27">
        <v>0</v>
      </c>
      <c r="F18" s="27">
        <f>'[2]Abril'!$E$821</f>
        <v>177.12557633</v>
      </c>
      <c r="G18" s="27">
        <f>'[2]Maio'!$E$721</f>
        <v>252</v>
      </c>
      <c r="H18" s="27">
        <v>0</v>
      </c>
      <c r="I18" s="27">
        <v>0</v>
      </c>
      <c r="J18" s="27">
        <f>'[2]agosto'!$E$753</f>
        <v>11.2</v>
      </c>
      <c r="K18" s="27">
        <f>'[2]setembro'!$E$817</f>
        <v>170.6</v>
      </c>
      <c r="L18" s="27">
        <f>'[2]outubro'!$E$811</f>
        <v>42</v>
      </c>
      <c r="M18" s="27">
        <v>0</v>
      </c>
      <c r="N18" s="27">
        <v>0</v>
      </c>
    </row>
    <row r="19" spans="2:14" ht="15">
      <c r="B19" s="30" t="s">
        <v>18</v>
      </c>
      <c r="C19" s="27">
        <f>'[1]Janeiro'!$E$475</f>
        <v>312.2617963042</v>
      </c>
      <c r="D19" s="27">
        <f>'[1]Fevereiro'!$E$569</f>
        <v>72.6339163234</v>
      </c>
      <c r="E19" s="27">
        <f>'[1]Marco'!$E$543</f>
        <v>59.5728377655</v>
      </c>
      <c r="F19" s="27">
        <f>'[2]Abril'!$E$822</f>
        <v>58.7229129147</v>
      </c>
      <c r="G19" s="27">
        <f>'[3]Maio'!$E$855</f>
        <v>212.9383254569</v>
      </c>
      <c r="H19" s="27">
        <f>'[3]Junho'!$E$797</f>
        <v>223.778790852</v>
      </c>
      <c r="I19" s="27">
        <f>SUM(15.7+69)</f>
        <v>84.7</v>
      </c>
      <c r="J19" s="27">
        <f>'[3]agosto'!$E$882</f>
        <v>83.2522749849</v>
      </c>
      <c r="K19" s="27">
        <f>'[2]setembro'!$E$818</f>
        <v>25.0013340608</v>
      </c>
      <c r="L19" s="27">
        <f>SUM(27+69.72)</f>
        <v>96.72</v>
      </c>
      <c r="M19" s="27">
        <f>'[2]novembro'!$E$695</f>
        <v>100.1563694736</v>
      </c>
      <c r="N19" s="27">
        <v>0</v>
      </c>
    </row>
    <row r="20" spans="2:14" ht="15">
      <c r="B20" s="30" t="s">
        <v>19</v>
      </c>
      <c r="C20" s="27">
        <f>'[1]Janeiro'!$E$536</f>
        <v>120.6750080756</v>
      </c>
      <c r="D20" s="27">
        <f>'[1]Fevereiro'!$E$570</f>
        <v>60.3375040378</v>
      </c>
      <c r="E20" s="27">
        <f>'[1]Marco'!$E$544</f>
        <v>60.3375040378</v>
      </c>
      <c r="F20" s="27">
        <f>'[2]Abril'!$E$823</f>
        <v>60.3375040378</v>
      </c>
      <c r="G20" s="27">
        <f>'[2]Maio'!$E$722</f>
        <v>60.3375040378</v>
      </c>
      <c r="H20" s="27">
        <f>'[2]Junho'!$E$673</f>
        <v>60.3375040378</v>
      </c>
      <c r="I20" s="27">
        <f>'[2]Julho'!$E$651</f>
        <v>60.3375040378</v>
      </c>
      <c r="J20" s="27">
        <v>0</v>
      </c>
      <c r="K20" s="27">
        <f>'[2]setembro'!$E$819</f>
        <v>60.3375040378</v>
      </c>
      <c r="L20" s="27">
        <f>'[2]outubro'!$E$813</f>
        <v>14.6</v>
      </c>
      <c r="M20" s="27">
        <f>'[2]novembro'!$E$696</f>
        <v>14.6</v>
      </c>
      <c r="N20" s="27">
        <v>0</v>
      </c>
    </row>
    <row r="21" spans="2:14" ht="15">
      <c r="B21" s="30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0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0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0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0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0" t="s">
        <v>25</v>
      </c>
      <c r="C26" s="27">
        <f>'[1]Janeiro'!$E$642</f>
        <v>796.8520433815</v>
      </c>
      <c r="D26" s="27">
        <f>'[1]Fevereiro'!$E$571</f>
        <v>1296.4357142857</v>
      </c>
      <c r="E26" s="27">
        <f>'[1]Marco'!$E$545</f>
        <v>283.5083611111</v>
      </c>
      <c r="F26" s="27">
        <f>'[2]Abril'!$E$824</f>
        <v>71.3815561077</v>
      </c>
      <c r="G26" s="27">
        <f>SUM(50+6570.45)</f>
        <v>6620.45</v>
      </c>
      <c r="H26" s="27">
        <f>'[2]Junho'!$E$674</f>
        <v>19406.7106093018</v>
      </c>
      <c r="I26" s="27">
        <f>'[2]Julho'!$E$652</f>
        <v>176</v>
      </c>
      <c r="J26" s="27">
        <f>'[2]agosto'!$E$755</f>
        <v>162</v>
      </c>
      <c r="K26" s="27">
        <v>0</v>
      </c>
      <c r="L26" s="27">
        <f>'[2]outubro'!$E$814</f>
        <v>100</v>
      </c>
      <c r="M26" s="27">
        <v>0</v>
      </c>
      <c r="N26" s="27">
        <v>0</v>
      </c>
    </row>
    <row r="27" spans="2:14" ht="15">
      <c r="B27" s="30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f>'[2]setembro'!$E$820</f>
        <v>987.35</v>
      </c>
      <c r="L27" s="27">
        <v>0</v>
      </c>
      <c r="M27" s="27">
        <v>0</v>
      </c>
      <c r="N27" s="27">
        <v>0</v>
      </c>
    </row>
    <row r="28" spans="2:14" ht="15">
      <c r="B28" s="30" t="s">
        <v>27</v>
      </c>
      <c r="C28" s="27">
        <v>0</v>
      </c>
      <c r="D28" s="27">
        <v>0</v>
      </c>
      <c r="E28" s="27">
        <v>0</v>
      </c>
      <c r="F28" s="27">
        <f>'[2]Abril'!$E$825</f>
        <v>2485.9590641329</v>
      </c>
      <c r="G28" s="27">
        <f>'[2]Maio'!$E$724</f>
        <v>1199.7292936163</v>
      </c>
      <c r="H28" s="27">
        <v>127.3</v>
      </c>
      <c r="I28" s="27">
        <v>0</v>
      </c>
      <c r="J28" s="27">
        <f>'[3]agosto'!$E$75</f>
        <v>40.9299357752</v>
      </c>
      <c r="K28" s="27">
        <v>0</v>
      </c>
      <c r="L28" s="27">
        <f>'[2]outubro'!$E$815</f>
        <v>57.7165738716</v>
      </c>
      <c r="M28" s="27">
        <f>'[2]novembro'!$E$697</f>
        <v>147.1618623691</v>
      </c>
      <c r="N28" s="27">
        <f>'[2]dezembro'!$F$365</f>
        <v>116.9564636175</v>
      </c>
    </row>
    <row r="29" spans="2:14" ht="15">
      <c r="B29" s="30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0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0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0" t="s">
        <v>31</v>
      </c>
      <c r="C32" s="27">
        <f>'[1]Janeiro'!$E$794</f>
        <v>430</v>
      </c>
      <c r="D32" s="27">
        <v>0</v>
      </c>
      <c r="E32" s="27">
        <v>0</v>
      </c>
      <c r="F32" s="27">
        <f>'[2]Abril'!$E$820</f>
        <v>3270.4564105692</v>
      </c>
      <c r="G32" s="27">
        <v>0</v>
      </c>
      <c r="H32" s="27">
        <v>0</v>
      </c>
      <c r="I32" s="27">
        <v>0</v>
      </c>
      <c r="J32" s="27">
        <f>SUM(4214+7268.4)</f>
        <v>11482.4</v>
      </c>
      <c r="K32" s="27">
        <v>0</v>
      </c>
      <c r="L32" s="27">
        <f>SUM(129.86+53)</f>
        <v>182.86</v>
      </c>
      <c r="M32" s="27">
        <v>0</v>
      </c>
      <c r="N32" s="27">
        <v>0</v>
      </c>
    </row>
    <row r="33" spans="2:14" ht="15">
      <c r="B33" s="30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0" t="s">
        <v>33</v>
      </c>
      <c r="C34" s="27">
        <v>9017.31</v>
      </c>
      <c r="D34" s="27">
        <v>9017.31</v>
      </c>
      <c r="E34" s="27">
        <v>9017.31</v>
      </c>
      <c r="F34" s="27">
        <v>9017.31</v>
      </c>
      <c r="G34" s="27">
        <v>9017.31</v>
      </c>
      <c r="H34" s="27">
        <v>9017.31</v>
      </c>
      <c r="I34" s="27">
        <v>9017.31</v>
      </c>
      <c r="J34" s="27">
        <v>9017.31</v>
      </c>
      <c r="K34" s="27">
        <v>9017.31</v>
      </c>
      <c r="L34" s="27">
        <v>9017.31</v>
      </c>
      <c r="M34" s="27">
        <v>9017.31</v>
      </c>
      <c r="N34" s="27">
        <v>9017.31</v>
      </c>
    </row>
    <row r="35" spans="2:14" ht="15">
      <c r="B35" s="30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ht="15">
      <c r="B36" s="30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s="6" customFormat="1" ht="15">
      <c r="B37" s="30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0" t="s">
        <v>37</v>
      </c>
      <c r="C38" s="27">
        <v>183646.92</v>
      </c>
      <c r="D38" s="27">
        <v>192898.8</v>
      </c>
      <c r="E38" s="27">
        <v>173839.2</v>
      </c>
      <c r="F38" s="27">
        <v>179805.76</v>
      </c>
      <c r="G38" s="27">
        <v>191267.41</v>
      </c>
      <c r="H38" s="27">
        <v>240944.75</v>
      </c>
      <c r="I38" s="27">
        <v>226839.91</v>
      </c>
      <c r="J38" s="27">
        <v>198230.99</v>
      </c>
      <c r="K38" s="27">
        <v>210210.87</v>
      </c>
      <c r="L38" s="27">
        <v>209780.64</v>
      </c>
      <c r="M38" s="27">
        <v>213650.8</v>
      </c>
      <c r="N38" s="27">
        <v>211390.58</v>
      </c>
    </row>
    <row r="39" spans="2:14" ht="15">
      <c r="B39" s="30" t="s">
        <v>38</v>
      </c>
      <c r="C39" s="27">
        <f>C38*33%</f>
        <v>60603.48360000001</v>
      </c>
      <c r="D39" s="27">
        <f aca="true" t="shared" si="0" ref="D39:N39">D38*33%</f>
        <v>63656.604</v>
      </c>
      <c r="E39" s="27">
        <f t="shared" si="0"/>
        <v>57366.93600000001</v>
      </c>
      <c r="F39" s="27">
        <f t="shared" si="0"/>
        <v>59335.9008</v>
      </c>
      <c r="G39" s="27">
        <f t="shared" si="0"/>
        <v>63118.2453</v>
      </c>
      <c r="H39" s="27">
        <f t="shared" si="0"/>
        <v>79511.7675</v>
      </c>
      <c r="I39" s="27">
        <f t="shared" si="0"/>
        <v>74857.1703</v>
      </c>
      <c r="J39" s="27">
        <f t="shared" si="0"/>
        <v>65416.2267</v>
      </c>
      <c r="K39" s="27">
        <f t="shared" si="0"/>
        <v>69369.5871</v>
      </c>
      <c r="L39" s="27">
        <f t="shared" si="0"/>
        <v>69227.61120000001</v>
      </c>
      <c r="M39" s="27">
        <f t="shared" si="0"/>
        <v>70504.764</v>
      </c>
      <c r="N39" s="27">
        <f t="shared" si="0"/>
        <v>69758.8914</v>
      </c>
    </row>
    <row r="40" spans="2:14" ht="15">
      <c r="B40" s="30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0" t="s">
        <v>40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0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0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4" ht="15">
      <c r="B44" s="30" t="s">
        <v>43</v>
      </c>
      <c r="C44" s="27">
        <v>2814.63</v>
      </c>
      <c r="D44" s="27">
        <v>2768.33</v>
      </c>
      <c r="E44" s="27">
        <v>3011.04</v>
      </c>
      <c r="F44" s="27">
        <v>2829.97</v>
      </c>
      <c r="G44" s="27">
        <v>3151.68</v>
      </c>
      <c r="H44" s="27">
        <v>3057</v>
      </c>
      <c r="I44" s="27">
        <v>3151.47</v>
      </c>
      <c r="J44" s="27">
        <v>2412.07</v>
      </c>
      <c r="K44" s="27">
        <v>2462.25</v>
      </c>
      <c r="L44" s="27">
        <v>2830.53</v>
      </c>
      <c r="M44" s="27">
        <v>2830.53</v>
      </c>
      <c r="N44" s="27">
        <v>2849.39</v>
      </c>
    </row>
    <row r="45" spans="2:14" ht="15">
      <c r="B45" s="30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0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0" t="s">
        <v>46</v>
      </c>
      <c r="C47" s="27">
        <v>0</v>
      </c>
      <c r="D47" s="27">
        <v>0</v>
      </c>
      <c r="E47" s="27">
        <f>'[1]Marco'!$E$546</f>
        <v>1156.2006493506</v>
      </c>
      <c r="F47" s="27">
        <f>'[2]Abril'!$E$826</f>
        <v>1130.4553803955</v>
      </c>
      <c r="G47" s="27">
        <v>0</v>
      </c>
      <c r="H47" s="27">
        <f>'[2]Junho'!$E$676</f>
        <v>1457.6058674085</v>
      </c>
      <c r="I47" s="27">
        <f>'[2]Julho'!$E$653</f>
        <v>367.1042440318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0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5">
      <c r="B49" s="31" t="s">
        <v>48</v>
      </c>
      <c r="C49" s="8">
        <f aca="true" t="shared" si="1" ref="C49:N49">SUM(C2:C48)</f>
        <v>277468.1924477613</v>
      </c>
      <c r="D49" s="8">
        <f t="shared" si="1"/>
        <v>315464.8571346469</v>
      </c>
      <c r="E49" s="8">
        <f t="shared" si="1"/>
        <v>303708.3336060775</v>
      </c>
      <c r="F49" s="8">
        <f t="shared" si="1"/>
        <v>300734.4987011187</v>
      </c>
      <c r="G49" s="8">
        <f t="shared" si="1"/>
        <v>342217.2225662202</v>
      </c>
      <c r="H49" s="8">
        <f t="shared" si="1"/>
        <v>413185.3997646594</v>
      </c>
      <c r="I49" s="8">
        <f t="shared" si="1"/>
        <v>384436.9058268432</v>
      </c>
      <c r="J49" s="8">
        <f t="shared" si="1"/>
        <v>312779.4889107601</v>
      </c>
      <c r="K49" s="8">
        <f t="shared" si="1"/>
        <v>333995.1229073087</v>
      </c>
      <c r="L49" s="8">
        <f t="shared" si="1"/>
        <v>340492.09597819403</v>
      </c>
      <c r="M49" s="8">
        <f t="shared" si="1"/>
        <v>360659.2261702629</v>
      </c>
      <c r="N49" s="8">
        <f t="shared" si="1"/>
        <v>303095.5278636175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0170 - DISTRITO LESTE - 2013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N37" sqref="N37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1.7109375" style="0" bestFit="1" customWidth="1"/>
  </cols>
  <sheetData>
    <row r="1" spans="1:14" ht="12.75">
      <c r="A1" t="s">
        <v>53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v>0</v>
      </c>
      <c r="D2" s="27">
        <f>'[1]Fevereiro'!$E$848</f>
        <v>158.4</v>
      </c>
      <c r="E2" s="27">
        <f>'[1]Marco'!$E$808</f>
        <v>103.4</v>
      </c>
      <c r="F2" s="27">
        <f>'[2]Abril'!$E$919</f>
        <v>199.1</v>
      </c>
      <c r="G2" s="27">
        <f>'[2]Maio'!$E$817</f>
        <v>155.1</v>
      </c>
      <c r="H2" s="27">
        <v>0</v>
      </c>
      <c r="I2" s="27">
        <f>'[2]Julho'!$E$729</f>
        <v>199.1</v>
      </c>
      <c r="J2" s="27">
        <f>'[2]agosto'!$E$848</f>
        <v>465.3</v>
      </c>
      <c r="K2" s="27">
        <f>'[2]setembro'!$E$921</f>
        <v>147.4</v>
      </c>
      <c r="L2" s="27">
        <v>0</v>
      </c>
      <c r="M2" s="27">
        <f>'[2]novembro'!$E$771</f>
        <v>232.1</v>
      </c>
      <c r="N2" s="27">
        <v>0</v>
      </c>
    </row>
    <row r="3" spans="2:14" ht="15">
      <c r="B3" s="3" t="s">
        <v>2</v>
      </c>
      <c r="C3" s="29">
        <v>19805.48</v>
      </c>
      <c r="D3" s="29">
        <v>20379.4</v>
      </c>
      <c r="E3" s="29">
        <v>25604.28</v>
      </c>
      <c r="F3" s="29">
        <v>24661.51</v>
      </c>
      <c r="G3" s="29">
        <v>29168.04</v>
      </c>
      <c r="H3" s="29">
        <v>37998.84</v>
      </c>
      <c r="I3" s="29">
        <v>29328.6</v>
      </c>
      <c r="J3" s="29">
        <v>34787.64</v>
      </c>
      <c r="K3" s="29">
        <v>35470.02</v>
      </c>
      <c r="L3" s="29">
        <v>47793</v>
      </c>
      <c r="M3" s="29">
        <v>38119.26</v>
      </c>
      <c r="N3" s="29">
        <v>46669.08</v>
      </c>
    </row>
    <row r="4" spans="2:14" ht="15">
      <c r="B4" s="3" t="s">
        <v>3</v>
      </c>
      <c r="C4" s="34">
        <v>72320.18</v>
      </c>
      <c r="D4" s="34">
        <v>72320.18</v>
      </c>
      <c r="E4" s="34">
        <v>72320.18</v>
      </c>
      <c r="F4" s="34">
        <v>72320.18</v>
      </c>
      <c r="G4" s="34">
        <v>72320.18</v>
      </c>
      <c r="H4" s="34">
        <v>72320.18</v>
      </c>
      <c r="I4" s="34">
        <v>72320.18</v>
      </c>
      <c r="J4" s="34">
        <v>72320.18</v>
      </c>
      <c r="K4" s="34">
        <v>72320.18</v>
      </c>
      <c r="L4" s="34">
        <v>72320.18</v>
      </c>
      <c r="M4" s="34">
        <v>72320.18</v>
      </c>
      <c r="N4" s="34">
        <v>72320.18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f>'[1]Fevereiro'!$E$849</f>
        <v>447.7144096024</v>
      </c>
      <c r="E7" s="27">
        <v>0</v>
      </c>
      <c r="F7" s="27">
        <f>'[2]Abril'!$E$920</f>
        <v>1785.5832312046</v>
      </c>
      <c r="G7" s="27">
        <v>0</v>
      </c>
      <c r="H7" s="27">
        <f>'[2]Junho'!$E$756</f>
        <v>2678.3748468069</v>
      </c>
      <c r="I7" s="27">
        <f>'[2]Julho'!$E$730</f>
        <v>2125.8671499646</v>
      </c>
      <c r="J7" s="27">
        <v>0</v>
      </c>
      <c r="K7" s="27">
        <v>0</v>
      </c>
      <c r="L7" s="27">
        <v>0</v>
      </c>
      <c r="M7" s="27">
        <v>0</v>
      </c>
      <c r="N7" s="27">
        <f>'[2]dezembro'!$F$404</f>
        <v>1785.5832312046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5">
      <c r="B12" s="3" t="s">
        <v>11</v>
      </c>
      <c r="C12" s="27">
        <f>'[1]Janeiro'!$E$215</f>
        <v>20124.6106554251</v>
      </c>
      <c r="D12" s="27">
        <f>'[1]Fevereiro'!$E$850</f>
        <v>27303.4908025376</v>
      </c>
      <c r="E12" s="27">
        <f>'[1]Marco'!$E$809</f>
        <v>22106.0853276882</v>
      </c>
      <c r="F12" s="27">
        <f>'[2]Abril'!$E$921</f>
        <v>26519.4287962353</v>
      </c>
      <c r="G12" s="27">
        <f>'[2]Maio'!$E$818</f>
        <v>23866.6140473007</v>
      </c>
      <c r="H12" s="27">
        <f>'[2]Junho'!$E$757</f>
        <v>23738.1912571422</v>
      </c>
      <c r="I12" s="27">
        <f>'[2]Julho'!$E$731</f>
        <v>24894.1789203822</v>
      </c>
      <c r="J12" s="27">
        <f>'[2]agosto'!$E$849</f>
        <v>10455.7676778989</v>
      </c>
      <c r="K12" s="27">
        <f>'[2]setembro'!$E$922</f>
        <v>21062.1143046022</v>
      </c>
      <c r="L12" s="27">
        <f>'[2]outubro'!$E$907</f>
        <v>25171.8000349334</v>
      </c>
      <c r="M12" s="27">
        <f>'[2]novembro'!$E$772</f>
        <v>24286.3902391587</v>
      </c>
      <c r="N12" s="27">
        <f>'[2]dezembro'!$F$405</f>
        <v>34531.7086131821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'[1]Janeiro'!$E$304</f>
        <v>213.7809619089</v>
      </c>
      <c r="D14" s="27">
        <f>'[1]Fevereiro'!$E$851</f>
        <v>128.2527567807</v>
      </c>
      <c r="E14" s="27">
        <f>'[1]Marco'!$E$810</f>
        <v>0.88</v>
      </c>
      <c r="F14" s="27">
        <f>'[2]Abril'!$E$922</f>
        <v>211.4563695271</v>
      </c>
      <c r="G14" s="27">
        <v>0</v>
      </c>
      <c r="H14" s="27">
        <f>'[2]Junho'!$E$758</f>
        <v>528.6409238179</v>
      </c>
      <c r="I14" s="27">
        <f>'[2]Julho'!$E$732</f>
        <v>198.6140945136</v>
      </c>
      <c r="J14" s="27">
        <v>0</v>
      </c>
      <c r="K14" s="27">
        <f>'[2]setembro'!$E$923</f>
        <v>273.3449424501</v>
      </c>
      <c r="L14" s="27">
        <v>0</v>
      </c>
      <c r="M14" s="27">
        <f>'[2]novembro'!$E$773</f>
        <v>317.859828513</v>
      </c>
      <c r="N14" s="27">
        <f>'[2]dezembro'!$F$406</f>
        <v>394.2614042453</v>
      </c>
    </row>
    <row r="15" spans="2:14" ht="15">
      <c r="B15" s="3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f>'[2]Junho'!$E$759</f>
        <v>500</v>
      </c>
      <c r="I15" s="27">
        <v>0</v>
      </c>
      <c r="J15" s="27">
        <v>0</v>
      </c>
      <c r="K15" s="27">
        <v>0</v>
      </c>
      <c r="L15" s="27">
        <f>'[2]outubro'!$E$908</f>
        <v>250</v>
      </c>
      <c r="M15" s="27">
        <v>0</v>
      </c>
      <c r="N15" s="27">
        <v>0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>'[2]Junho'!$E$760</f>
        <v>295.2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'[1]Janeiro'!$E$511</f>
        <v>21.7113446252</v>
      </c>
      <c r="D19" s="27">
        <f>'[1]Fevereiro'!$E$852</f>
        <v>6.85</v>
      </c>
      <c r="E19" s="27">
        <f>'[1]Marco'!$E$811</f>
        <v>110</v>
      </c>
      <c r="F19" s="27">
        <f>'[2]Abril'!$E$923</f>
        <v>54.3628149435</v>
      </c>
      <c r="G19" s="27">
        <f>'[2]Maio'!$E$819</f>
        <v>40.35226642</v>
      </c>
      <c r="H19" s="27">
        <f>'[2]Junho'!$E$761</f>
        <v>94.7075928139</v>
      </c>
      <c r="I19" s="27">
        <f>'[2]Julho'!$E$734</f>
        <v>35.97</v>
      </c>
      <c r="J19" s="27">
        <v>0</v>
      </c>
      <c r="K19" s="27">
        <f>'[2]setembro'!$E$924</f>
        <v>60.6023646436</v>
      </c>
      <c r="L19" s="27">
        <f>'[2]outubro'!$E$909</f>
        <v>5.5008802042</v>
      </c>
      <c r="M19" s="27">
        <f>'[2]novembro'!$E$774</f>
        <v>20.5004218698</v>
      </c>
      <c r="N19" s="27">
        <f>'[2]dezembro'!$F$407</f>
        <v>102.5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f>'[1]Fevereiro'!$E$853</f>
        <v>48.9736371258</v>
      </c>
      <c r="E21" s="27">
        <v>0</v>
      </c>
      <c r="F21" s="27">
        <f>'[2]Abril'!$E$924</f>
        <v>48.9736371258</v>
      </c>
      <c r="G21" s="27">
        <v>0</v>
      </c>
      <c r="H21" s="27">
        <v>0</v>
      </c>
      <c r="I21" s="27">
        <f>'[2]Julho'!$E$735</f>
        <v>32.322815113</v>
      </c>
      <c r="J21" s="27">
        <f>'[2]agosto'!$E$850</f>
        <v>32.322815113</v>
      </c>
      <c r="K21" s="27">
        <v>0</v>
      </c>
      <c r="L21" s="27">
        <f>'[2]outubro'!$E$910</f>
        <v>32.322815113</v>
      </c>
      <c r="M21" s="27">
        <f>'[2]novembro'!$E$775</f>
        <v>52.0107874241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f>'[1]Janeiro'!$E$602</f>
        <v>4316.7814255883</v>
      </c>
      <c r="D24" s="27">
        <f>'[1]Fevereiro'!$E$854</f>
        <v>1968.7220212708</v>
      </c>
      <c r="E24" s="27">
        <f>'[1]Marco'!$E$812</f>
        <v>3058.4479079263</v>
      </c>
      <c r="F24" s="27">
        <f>'[2]Abril'!$E$925</f>
        <v>1963.0447907926</v>
      </c>
      <c r="G24" s="27">
        <f>'[2]Maio'!$E$820</f>
        <v>3475.1499810552</v>
      </c>
      <c r="H24" s="27">
        <f>'[2]Junho'!$E$762</f>
        <v>450.7077386425</v>
      </c>
      <c r="I24" s="27">
        <f>'[2]Julho'!$E$736</f>
        <v>14495.1330264545</v>
      </c>
      <c r="J24" s="27">
        <v>0</v>
      </c>
      <c r="K24" s="27">
        <f>'[2]setembro'!$E$925</f>
        <v>2849.6044596516</v>
      </c>
      <c r="L24" s="27">
        <f>'[2]outubro'!$E$911</f>
        <v>2144.3351915215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'[1]Fevereiro'!$E$855</f>
        <v>5988.6</v>
      </c>
      <c r="E26" s="27">
        <f>'[1]Marco'!$E$813</f>
        <v>4960.6946256465</v>
      </c>
      <c r="F26" s="27">
        <f>'[2]Abril'!$E$926</f>
        <v>10511.8072035312</v>
      </c>
      <c r="G26" s="27">
        <v>0</v>
      </c>
      <c r="H26" s="27">
        <f>'[2]Junho'!$E$763</f>
        <v>5822.0131827905</v>
      </c>
      <c r="I26" s="27">
        <f>'[2]Julho'!$E$737</f>
        <v>449.4</v>
      </c>
      <c r="J26" s="27">
        <v>0</v>
      </c>
      <c r="K26" s="27">
        <f>'[2]setembro'!$E$926</f>
        <v>1299.6</v>
      </c>
      <c r="L26" s="27">
        <f>'[2]outubro'!$E$912</f>
        <v>1280.1038734315</v>
      </c>
      <c r="M26" s="27">
        <v>0</v>
      </c>
      <c r="N26" s="27">
        <f>'[2]dezembro'!$F$408</f>
        <v>62.9248314607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'[1]Janeiro'!$E$768</f>
        <v>9728.0277037827</v>
      </c>
      <c r="D28" s="27">
        <f>'[1]Fevereiro'!$E$856</f>
        <v>16888.5372996504</v>
      </c>
      <c r="E28" s="27">
        <f>'[1]Marco'!$E$814</f>
        <v>13724.5858105449</v>
      </c>
      <c r="F28" s="27">
        <f>'[2]Abril'!$E$927</f>
        <v>16062.8208911517</v>
      </c>
      <c r="G28" s="27">
        <f>'[2]Maio'!$E$821</f>
        <v>13778.7577800532</v>
      </c>
      <c r="H28" s="27">
        <f>'[2]Junho'!$E$764</f>
        <v>21729.4104742672</v>
      </c>
      <c r="I28" s="27">
        <f>'[2]Julho'!$E$738</f>
        <v>13759.3997714857</v>
      </c>
      <c r="J28" s="27">
        <f>'[2]agosto'!$E$851</f>
        <v>7079.9372417169</v>
      </c>
      <c r="K28" s="27">
        <f>'[2]setembro'!$E$927</f>
        <v>14298.8414322831</v>
      </c>
      <c r="L28" s="27">
        <f>'[2]outubro'!$E$913</f>
        <v>13872.9719678695</v>
      </c>
      <c r="M28" s="27">
        <f>'[2]novembro'!$E$776</f>
        <v>18091.7443881156</v>
      </c>
      <c r="N28" s="27">
        <f>'[2]dezembro'!$F$409</f>
        <v>32317.2758556918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v>0</v>
      </c>
      <c r="E32" s="27">
        <f>'[1]Marco'!$E$815</f>
        <v>28.48</v>
      </c>
      <c r="F32" s="27">
        <v>0</v>
      </c>
      <c r="G32" s="27">
        <v>0</v>
      </c>
      <c r="H32" s="27">
        <v>0</v>
      </c>
      <c r="I32" s="27">
        <f>'[2]Julho'!$E$733</f>
        <v>95.5146551724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51098.09</v>
      </c>
      <c r="D34" s="27">
        <v>51098.09</v>
      </c>
      <c r="E34" s="27">
        <v>51098.09</v>
      </c>
      <c r="F34" s="27">
        <v>51098.09</v>
      </c>
      <c r="G34" s="27">
        <v>51098.09</v>
      </c>
      <c r="H34" s="27">
        <v>51098.09</v>
      </c>
      <c r="I34" s="27">
        <v>51098.09</v>
      </c>
      <c r="J34" s="27">
        <v>51098.09</v>
      </c>
      <c r="K34" s="27">
        <v>51098.09</v>
      </c>
      <c r="L34" s="27">
        <v>51098.09</v>
      </c>
      <c r="M34" s="27">
        <v>51098.09</v>
      </c>
      <c r="N34" s="27">
        <v>51098.09</v>
      </c>
    </row>
    <row r="35" spans="2:14" ht="15">
      <c r="B35" s="3" t="s">
        <v>34</v>
      </c>
      <c r="C35" s="27">
        <v>43486.8</v>
      </c>
      <c r="D35" s="27">
        <v>39278.4</v>
      </c>
      <c r="E35" s="27">
        <v>43486.8</v>
      </c>
      <c r="F35" s="27">
        <v>42084</v>
      </c>
      <c r="G35" s="27">
        <v>43486.8</v>
      </c>
      <c r="H35" s="27">
        <v>42084</v>
      </c>
      <c r="I35" s="27">
        <v>19639.2</v>
      </c>
      <c r="J35" s="27">
        <v>43486.8</v>
      </c>
      <c r="K35" s="27">
        <v>42084</v>
      </c>
      <c r="L35" s="27">
        <v>43486.8</v>
      </c>
      <c r="M35" s="27">
        <v>42084</v>
      </c>
      <c r="N35" s="27">
        <v>43486.8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f>'[2]outubro'!$E$914</f>
        <v>28.77</v>
      </c>
      <c r="M36" s="27">
        <f>'[2]novembro'!$E$777</f>
        <v>28.77</v>
      </c>
      <c r="N36" s="27">
        <f>'[2]dezembro'!$F$410</f>
        <v>28.77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630912.55</v>
      </c>
      <c r="D38" s="27">
        <v>613337.38</v>
      </c>
      <c r="E38" s="27">
        <v>625085.87</v>
      </c>
      <c r="F38" s="27">
        <v>630230.96</v>
      </c>
      <c r="G38" s="27">
        <v>613697.1</v>
      </c>
      <c r="H38" s="27">
        <v>710511.34</v>
      </c>
      <c r="I38" s="27">
        <v>718558.07</v>
      </c>
      <c r="J38" s="27">
        <v>666715.64</v>
      </c>
      <c r="K38" s="27">
        <v>666020.68</v>
      </c>
      <c r="L38" s="27">
        <v>645183.3</v>
      </c>
      <c r="M38" s="27">
        <v>652542.9</v>
      </c>
      <c r="N38" s="27">
        <v>655201.39</v>
      </c>
    </row>
    <row r="39" spans="2:14" ht="15">
      <c r="B39" s="1" t="s">
        <v>38</v>
      </c>
      <c r="C39" s="27">
        <f>C38*33%</f>
        <v>208201.14150000003</v>
      </c>
      <c r="D39" s="27">
        <f aca="true" t="shared" si="0" ref="D39:N39">D38*33%</f>
        <v>202401.3354</v>
      </c>
      <c r="E39" s="27">
        <f t="shared" si="0"/>
        <v>206278.3371</v>
      </c>
      <c r="F39" s="27">
        <f t="shared" si="0"/>
        <v>207976.2168</v>
      </c>
      <c r="G39" s="27">
        <f t="shared" si="0"/>
        <v>202520.043</v>
      </c>
      <c r="H39" s="27">
        <f t="shared" si="0"/>
        <v>234468.7422</v>
      </c>
      <c r="I39" s="27">
        <f t="shared" si="0"/>
        <v>237124.1631</v>
      </c>
      <c r="J39" s="27">
        <f t="shared" si="0"/>
        <v>220016.1612</v>
      </c>
      <c r="K39" s="27">
        <f t="shared" si="0"/>
        <v>219786.82440000004</v>
      </c>
      <c r="L39" s="27">
        <f t="shared" si="0"/>
        <v>212910.48900000003</v>
      </c>
      <c r="M39" s="27">
        <f t="shared" si="0"/>
        <v>215339.157</v>
      </c>
      <c r="N39" s="27">
        <f t="shared" si="0"/>
        <v>216216.45870000002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1391.03</v>
      </c>
      <c r="D44" s="27">
        <v>1518.35</v>
      </c>
      <c r="E44" s="27">
        <v>1170.73</v>
      </c>
      <c r="F44" s="27">
        <v>1148.08</v>
      </c>
      <c r="G44" s="27">
        <v>995.1</v>
      </c>
      <c r="H44" s="27">
        <v>1143.35</v>
      </c>
      <c r="I44" s="27">
        <v>1273.04</v>
      </c>
      <c r="J44" s="27">
        <v>1134.17</v>
      </c>
      <c r="K44" s="27">
        <v>1249.94</v>
      </c>
      <c r="L44" s="27">
        <v>1332.76</v>
      </c>
      <c r="M44" s="27">
        <v>1332.76</v>
      </c>
      <c r="N44" s="27">
        <v>1286.71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24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25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s="9" customFormat="1" ht="18" customHeight="1">
      <c r="B49" s="26" t="s">
        <v>48</v>
      </c>
      <c r="C49" s="20">
        <v>839113.69</v>
      </c>
      <c r="D49" s="20">
        <f aca="true" t="shared" si="1" ref="D49:N49">SUM(D2:D48)</f>
        <v>1053272.6763269678</v>
      </c>
      <c r="E49" s="20">
        <f t="shared" si="1"/>
        <v>1069136.860771806</v>
      </c>
      <c r="F49" s="20">
        <f t="shared" si="1"/>
        <v>1086875.614534512</v>
      </c>
      <c r="G49" s="20">
        <f t="shared" si="1"/>
        <v>1054601.3270748293</v>
      </c>
      <c r="H49" s="20">
        <f t="shared" si="1"/>
        <v>1205461.7882162812</v>
      </c>
      <c r="I49" s="20">
        <f t="shared" si="1"/>
        <v>1185626.8435330861</v>
      </c>
      <c r="J49" s="20">
        <f t="shared" si="1"/>
        <v>1107592.0089347288</v>
      </c>
      <c r="K49" s="20">
        <f t="shared" si="1"/>
        <v>1128021.2419036306</v>
      </c>
      <c r="L49" s="20">
        <f t="shared" si="1"/>
        <v>1116910.423763073</v>
      </c>
      <c r="M49" s="20">
        <f t="shared" si="1"/>
        <v>1115865.722665081</v>
      </c>
      <c r="N49" s="20">
        <f t="shared" si="1"/>
        <v>1155501.7326357844</v>
      </c>
    </row>
    <row r="50" ht="12.75">
      <c r="C50" s="12"/>
    </row>
  </sheetData>
  <sheetProtection selectLockedCells="1" selectUnlockedCells="1"/>
  <printOptions horizontalCentered="1" verticalCentered="1"/>
  <pageMargins left="0.7875" right="0.78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&amp;14 0171 - PA CENTRO - 2013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8515625" style="0" bestFit="1" customWidth="1"/>
  </cols>
  <sheetData>
    <row r="1" spans="1:14" ht="12.75">
      <c r="A1" t="s">
        <v>54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'[1]Janeiro'!$E$46</f>
        <v>62.7</v>
      </c>
      <c r="D2" s="27">
        <v>0</v>
      </c>
      <c r="E2" s="27">
        <f>'[1]Marco'!$E$683</f>
        <v>51.7</v>
      </c>
      <c r="F2" s="27">
        <f>'[2]Abril'!$E$946</f>
        <v>62.7</v>
      </c>
      <c r="G2" s="27">
        <v>0</v>
      </c>
      <c r="H2" s="27">
        <v>0</v>
      </c>
      <c r="I2" s="27">
        <f>'[2]Julho'!$E$750</f>
        <v>51.7</v>
      </c>
      <c r="J2" s="27">
        <f>'[2]agosto'!$E$864</f>
        <v>51.7</v>
      </c>
      <c r="K2" s="27">
        <v>0</v>
      </c>
      <c r="L2" s="27">
        <f>'[2]outubro'!$E$918</f>
        <v>51.7</v>
      </c>
      <c r="M2" s="27">
        <f>'[2]novembro'!$E$780</f>
        <v>62.7</v>
      </c>
      <c r="N2" s="27">
        <v>0</v>
      </c>
    </row>
    <row r="3" spans="2:14" ht="15">
      <c r="B3" s="3" t="s">
        <v>2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5">
      <c r="B12" s="3" t="s">
        <v>11</v>
      </c>
      <c r="C12" s="27">
        <f>'[1]Janeiro'!$E$187</f>
        <v>20645.4104049437</v>
      </c>
      <c r="D12" s="27">
        <v>0</v>
      </c>
      <c r="E12" s="27">
        <f>'[1]Marco'!$E$684</f>
        <v>14361.111056206</v>
      </c>
      <c r="F12" s="27">
        <f>'[2]Abril'!$E$947</f>
        <v>7878.854674307</v>
      </c>
      <c r="G12" s="27">
        <f>'[2]Maio'!$E$840</f>
        <v>2069.2953182764</v>
      </c>
      <c r="H12" s="27">
        <f>'[2]Junho'!$E$779</f>
        <v>10345.7869491866</v>
      </c>
      <c r="I12" s="27">
        <f>'[2]Julho'!$E$752</f>
        <v>16838.9568358629</v>
      </c>
      <c r="J12" s="27">
        <f>'[2]agosto'!$E$865</f>
        <v>7061.5866443582</v>
      </c>
      <c r="K12" s="27">
        <f>'[2]setembro'!$E$937</f>
        <v>811.7267663139</v>
      </c>
      <c r="L12" s="27">
        <f>'[2]outubro'!$E$919</f>
        <v>20269.2284139577</v>
      </c>
      <c r="M12" s="27">
        <f>'[2]novembro'!$E$781</f>
        <v>7534.9518352315</v>
      </c>
      <c r="N12" s="27">
        <f>'[2]dezembro'!$F$411</f>
        <v>1210.52883662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f>'[1]Janeiro'!$E$298</f>
        <v>4.5660718671</v>
      </c>
      <c r="D14" s="27">
        <v>0</v>
      </c>
      <c r="E14" s="27">
        <f>'[1]Marco'!$E$685</f>
        <v>5.1552818671</v>
      </c>
      <c r="F14" s="27">
        <f>'[2]Abril'!$E$948</f>
        <v>11.5310492397</v>
      </c>
      <c r="G14" s="27">
        <v>0</v>
      </c>
      <c r="H14" s="27">
        <f>'[2]Junho'!$E$780</f>
        <v>9.4999698302</v>
      </c>
      <c r="I14" s="27">
        <f>'[2]Julho'!$E$753</f>
        <v>13.0657673727</v>
      </c>
      <c r="J14" s="27">
        <v>0</v>
      </c>
      <c r="K14" s="27">
        <v>0</v>
      </c>
      <c r="L14" s="27">
        <f>'[2]outubro'!$E$920</f>
        <v>2.77079</v>
      </c>
      <c r="M14" s="27">
        <v>0</v>
      </c>
      <c r="N14" s="27">
        <v>0</v>
      </c>
    </row>
    <row r="15" spans="2:14" ht="15">
      <c r="B15" s="3" t="s">
        <v>14</v>
      </c>
      <c r="C15" s="27">
        <v>0</v>
      </c>
      <c r="D15" s="27">
        <v>0</v>
      </c>
      <c r="E15" s="27">
        <v>0</v>
      </c>
      <c r="F15" s="27">
        <f>'[2]Abril'!$E$949</f>
        <v>2763.6636827742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v>0</v>
      </c>
      <c r="E18" s="27">
        <v>0</v>
      </c>
      <c r="F18" s="27">
        <f>'[2]Abril'!$E$950</f>
        <v>61.5489344849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5">
      <c r="B19" s="3" t="s">
        <v>18</v>
      </c>
      <c r="C19" s="27">
        <f>'[1]Janeiro'!$E$497</f>
        <v>264.7833576907</v>
      </c>
      <c r="D19" s="27">
        <f>'[1]Fevereiro'!$E$709</f>
        <v>102.7</v>
      </c>
      <c r="E19" s="27">
        <f>'[1]Marco'!$E$686</f>
        <v>24.129138409</v>
      </c>
      <c r="F19" s="27">
        <f>'[2]Abril'!$E$951</f>
        <v>108.5959893048</v>
      </c>
      <c r="G19" s="27">
        <f>'[2]Maio'!$E$841</f>
        <v>8.2012950971</v>
      </c>
      <c r="H19" s="27">
        <f>'[2]Junho'!$E$781</f>
        <v>19.9766396654</v>
      </c>
      <c r="I19" s="27">
        <f>'[2]Julho'!$E$754</f>
        <v>113.0828427992</v>
      </c>
      <c r="J19" s="27">
        <f>'[2]agosto'!$E$866</f>
        <v>46.6873687259</v>
      </c>
      <c r="K19" s="27">
        <v>0</v>
      </c>
      <c r="L19" s="27">
        <f>'[2]outubro'!$E$921</f>
        <v>201.9603664595</v>
      </c>
      <c r="M19" s="27">
        <v>0</v>
      </c>
      <c r="N19" s="27">
        <v>0</v>
      </c>
    </row>
    <row r="20" spans="2:14" ht="15">
      <c r="B20" s="3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v>0</v>
      </c>
      <c r="E21" s="27">
        <v>0</v>
      </c>
      <c r="F21" s="27">
        <f>'[2]Abril'!$E$952</f>
        <v>88.41</v>
      </c>
      <c r="G21" s="27">
        <v>0</v>
      </c>
      <c r="H21" s="27">
        <v>0</v>
      </c>
      <c r="I21" s="27">
        <v>0</v>
      </c>
      <c r="J21" s="27">
        <v>0</v>
      </c>
      <c r="K21" s="27">
        <f>'[2]setembro'!$E$938</f>
        <v>32.322815113</v>
      </c>
      <c r="L21" s="27">
        <f>'[2]outubro'!$E$922</f>
        <v>372.4359418886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>'[2]Junho'!$E$782</f>
        <v>3.64</v>
      </c>
      <c r="I22" s="27">
        <f>'[2]Julho'!$E$755</f>
        <v>7.28</v>
      </c>
      <c r="J22" s="27">
        <f>'[2]agosto'!$E$867</f>
        <v>3.64</v>
      </c>
      <c r="K22" s="27">
        <v>0</v>
      </c>
      <c r="L22" s="27">
        <f>'[2]outubro'!$E$923</f>
        <v>7.28</v>
      </c>
      <c r="M22" s="27">
        <f>'[2]novembro'!$E$782</f>
        <v>1.82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" t="s">
        <v>25</v>
      </c>
      <c r="C26" s="27">
        <v>0</v>
      </c>
      <c r="D26" s="27">
        <f>'[1]Fevereiro'!$E$710</f>
        <v>40.2747826087</v>
      </c>
      <c r="E26" s="27">
        <v>0</v>
      </c>
      <c r="F26" s="27">
        <f>'[2]Abril'!$E$953</f>
        <v>5</v>
      </c>
      <c r="G26" s="27">
        <v>0</v>
      </c>
      <c r="H26" s="27">
        <v>0</v>
      </c>
      <c r="I26" s="27">
        <f>'[2]Julho'!$E$756</f>
        <v>153.16</v>
      </c>
      <c r="J26" s="27">
        <v>0</v>
      </c>
      <c r="K26" s="27">
        <f>'[2]setembro'!$E$939</f>
        <v>1300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" t="s">
        <v>27</v>
      </c>
      <c r="C28" s="27">
        <f>'[1]Janeiro'!$E$750</f>
        <v>5984.6531631149</v>
      </c>
      <c r="D28" s="27">
        <f>'[1]Fevereiro'!$E$711</f>
        <v>36.26485</v>
      </c>
      <c r="E28" s="27">
        <f>'[1]Marco'!$E$687</f>
        <v>2276.7142206267</v>
      </c>
      <c r="F28" s="27">
        <f>'[2]Abril'!$E$954</f>
        <v>830.6234536714</v>
      </c>
      <c r="G28" s="27">
        <f>'[2]Maio'!$E$842</f>
        <v>202.5632147519</v>
      </c>
      <c r="H28" s="27">
        <f>'[2]Junho'!$E$783</f>
        <v>3464.872955129</v>
      </c>
      <c r="I28" s="27">
        <f>'[2]Julho'!$E$757</f>
        <v>4690.1077914047</v>
      </c>
      <c r="J28" s="27">
        <f>'[2]agosto'!$E$868</f>
        <v>1469.6145930685</v>
      </c>
      <c r="K28" s="27">
        <f>'[2]setembro'!$E$940</f>
        <v>2513.944586922</v>
      </c>
      <c r="L28" s="27">
        <f>'[2]outubro'!$E$924</f>
        <v>7216.5177100804</v>
      </c>
      <c r="M28" s="27">
        <f>'[2]novembro'!$E$783</f>
        <v>2407.4985995667</v>
      </c>
      <c r="N28" s="27">
        <v>0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v>0</v>
      </c>
      <c r="D32" s="27">
        <v>0</v>
      </c>
      <c r="E32" s="27">
        <v>0</v>
      </c>
      <c r="F32" s="27">
        <f>'[2]Abril'!$E$955</f>
        <v>175.6645941186</v>
      </c>
      <c r="G32" s="27">
        <v>0</v>
      </c>
      <c r="H32" s="27">
        <v>0</v>
      </c>
      <c r="I32" s="27">
        <f>'[2]Julho'!$E$751</f>
        <v>198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3005.77</v>
      </c>
      <c r="D34" s="27">
        <v>3005.77</v>
      </c>
      <c r="E34" s="27">
        <v>3005.77</v>
      </c>
      <c r="F34" s="27">
        <v>3005.77</v>
      </c>
      <c r="G34" s="27">
        <v>3005.77</v>
      </c>
      <c r="H34" s="27">
        <v>3005.77</v>
      </c>
      <c r="I34" s="27">
        <v>3005.77</v>
      </c>
      <c r="J34" s="27">
        <v>3005.77</v>
      </c>
      <c r="K34" s="27">
        <v>3005.77</v>
      </c>
      <c r="L34" s="27">
        <v>3005.77</v>
      </c>
      <c r="M34" s="27">
        <v>3005.77</v>
      </c>
      <c r="N34" s="27">
        <v>3005.77</v>
      </c>
    </row>
    <row r="35" spans="2:14" ht="15">
      <c r="B35" s="3" t="s">
        <v>34</v>
      </c>
      <c r="C35" s="33">
        <f>195.44*23</f>
        <v>4495.12</v>
      </c>
      <c r="D35" s="33">
        <f>195.44*20</f>
        <v>3908.8</v>
      </c>
      <c r="E35" s="33">
        <f>195.44*21</f>
        <v>4104.24</v>
      </c>
      <c r="F35" s="33">
        <f>195.44*22</f>
        <v>4299.68</v>
      </c>
      <c r="G35" s="33">
        <f>195.44*22</f>
        <v>4299.68</v>
      </c>
      <c r="H35" s="33">
        <f>195.44*21</f>
        <v>4104.24</v>
      </c>
      <c r="I35" s="33">
        <f>195.44*10</f>
        <v>1954.4</v>
      </c>
      <c r="J35" s="33">
        <f>195.44*21</f>
        <v>4104.24</v>
      </c>
      <c r="K35" s="33">
        <f>195.44*22</f>
        <v>4299.68</v>
      </c>
      <c r="L35" s="33">
        <f>195.44*23</f>
        <v>4495.12</v>
      </c>
      <c r="M35" s="33">
        <f>195.44*20</f>
        <v>3908.8</v>
      </c>
      <c r="N35" s="33">
        <f>195.44*23</f>
        <v>4495.12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106584.33</v>
      </c>
      <c r="D38" s="27">
        <v>109513.26</v>
      </c>
      <c r="E38" s="27">
        <v>102036.73</v>
      </c>
      <c r="F38" s="27">
        <v>102838.73</v>
      </c>
      <c r="G38" s="27">
        <v>107605.83</v>
      </c>
      <c r="H38" s="27">
        <v>119928.01</v>
      </c>
      <c r="I38" s="27">
        <v>133690.32</v>
      </c>
      <c r="J38" s="27">
        <v>108977.25</v>
      </c>
      <c r="K38" s="27">
        <v>117765.09</v>
      </c>
      <c r="L38" s="27">
        <v>116235.39</v>
      </c>
      <c r="M38" s="27">
        <v>115644.47</v>
      </c>
      <c r="N38" s="27">
        <v>114659.45</v>
      </c>
    </row>
    <row r="39" spans="2:14" ht="15">
      <c r="B39" s="1" t="s">
        <v>38</v>
      </c>
      <c r="C39" s="27">
        <f>C38*33%</f>
        <v>35172.8289</v>
      </c>
      <c r="D39" s="27">
        <f aca="true" t="shared" si="0" ref="D39:N39">D38*33%</f>
        <v>36139.3758</v>
      </c>
      <c r="E39" s="27">
        <f t="shared" si="0"/>
        <v>33672.1209</v>
      </c>
      <c r="F39" s="27">
        <f t="shared" si="0"/>
        <v>33936.7809</v>
      </c>
      <c r="G39" s="27">
        <f t="shared" si="0"/>
        <v>35509.9239</v>
      </c>
      <c r="H39" s="27">
        <f t="shared" si="0"/>
        <v>39576.2433</v>
      </c>
      <c r="I39" s="27">
        <f t="shared" si="0"/>
        <v>44117.80560000001</v>
      </c>
      <c r="J39" s="27">
        <f t="shared" si="0"/>
        <v>35962.4925</v>
      </c>
      <c r="K39" s="27">
        <f t="shared" si="0"/>
        <v>38862.4797</v>
      </c>
      <c r="L39" s="27">
        <f t="shared" si="0"/>
        <v>38357.678700000004</v>
      </c>
      <c r="M39" s="27">
        <f t="shared" si="0"/>
        <v>38162.6751</v>
      </c>
      <c r="N39" s="27">
        <f t="shared" si="0"/>
        <v>37837.618500000004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f>'[1]Janeiro'!$E$904</f>
        <v>5.2340445082</v>
      </c>
      <c r="D41" s="27">
        <v>0</v>
      </c>
      <c r="E41" s="27">
        <f>'[1]Marco'!$E$688</f>
        <v>5.2340445082</v>
      </c>
      <c r="F41" s="27">
        <f>'[2]Abril'!$E$956</f>
        <v>5.2340445082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f>'[2]outubro'!$E$925</f>
        <v>3.4893630055</v>
      </c>
      <c r="M41" s="27">
        <v>0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f>'[2]Abril'!$E$957</f>
        <v>1062.0447012263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" t="s">
        <v>43</v>
      </c>
      <c r="C44" s="27">
        <v>516.92</v>
      </c>
      <c r="D44" s="27">
        <v>437.07</v>
      </c>
      <c r="E44" s="27">
        <v>661.04</v>
      </c>
      <c r="F44" s="27">
        <v>681.37</v>
      </c>
      <c r="G44" s="27">
        <v>608.45</v>
      </c>
      <c r="H44" s="27">
        <v>227.98</v>
      </c>
      <c r="I44" s="27">
        <v>922.51</v>
      </c>
      <c r="J44" s="27">
        <v>524.04</v>
      </c>
      <c r="K44" s="27">
        <v>184.74</v>
      </c>
      <c r="L44" s="27">
        <v>183.14</v>
      </c>
      <c r="M44" s="27">
        <v>183.14</v>
      </c>
      <c r="N44" s="27">
        <v>436.99</v>
      </c>
      <c r="O44" s="12"/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>SUM(C2:C48)</f>
        <v>176742.3159421246</v>
      </c>
      <c r="D49" s="8">
        <f aca="true" t="shared" si="1" ref="D49:N49">SUM(D2:D48)</f>
        <v>153183.5154326087</v>
      </c>
      <c r="E49" s="8">
        <f t="shared" si="1"/>
        <v>160203.944641617</v>
      </c>
      <c r="F49" s="8">
        <f t="shared" si="1"/>
        <v>157816.2020236351</v>
      </c>
      <c r="G49" s="8">
        <f t="shared" si="1"/>
        <v>153309.7137281254</v>
      </c>
      <c r="H49" s="8">
        <f t="shared" si="1"/>
        <v>180686.0198138112</v>
      </c>
      <c r="I49" s="8">
        <f t="shared" si="1"/>
        <v>205756.15883743955</v>
      </c>
      <c r="J49" s="8">
        <f t="shared" si="1"/>
        <v>161207.02110615262</v>
      </c>
      <c r="K49" s="8">
        <f t="shared" si="1"/>
        <v>168775.7538683489</v>
      </c>
      <c r="L49" s="8">
        <f t="shared" si="1"/>
        <v>190402.48128539172</v>
      </c>
      <c r="M49" s="8">
        <f t="shared" si="1"/>
        <v>170911.8255347982</v>
      </c>
      <c r="N49" s="8">
        <f t="shared" si="1"/>
        <v>161645.47733661998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0172 - SAD LESTE - 2013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8515625" style="0" bestFit="1" customWidth="1"/>
  </cols>
  <sheetData>
    <row r="1" spans="1:14" ht="12.75">
      <c r="A1" t="s">
        <v>55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" t="s">
        <v>1</v>
      </c>
      <c r="C2" s="27">
        <f>'[1]Janeiro'!$E$51</f>
        <v>62.7</v>
      </c>
      <c r="D2" s="27">
        <f>'[1]Fevereiro'!$E$825</f>
        <v>62.7</v>
      </c>
      <c r="E2" s="27">
        <f>'[1]Marco'!$E$790</f>
        <v>51.7</v>
      </c>
      <c r="F2" s="27">
        <f>'[2]Abril'!$E$978</f>
        <v>62.7</v>
      </c>
      <c r="G2" s="27">
        <v>0</v>
      </c>
      <c r="H2" s="27">
        <v>0</v>
      </c>
      <c r="I2" s="27">
        <f>'[2]Julho'!$E$774</f>
        <v>62.7</v>
      </c>
      <c r="J2" s="27">
        <v>0</v>
      </c>
      <c r="K2" s="27">
        <f>'[2]setembro'!$E$958</f>
        <v>52.8</v>
      </c>
      <c r="L2" s="27">
        <f>'[2]outubro'!$E$944</f>
        <v>51.7</v>
      </c>
      <c r="M2" s="27">
        <v>0</v>
      </c>
      <c r="N2" s="27">
        <v>0</v>
      </c>
    </row>
    <row r="3" spans="2:14" ht="15">
      <c r="B3" s="3" t="s">
        <v>2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</row>
    <row r="4" spans="2:14" ht="15">
      <c r="B4" s="3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2:14" ht="15">
      <c r="B11" s="3" t="s">
        <v>10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2:14" ht="15">
      <c r="B12" s="3" t="s">
        <v>11</v>
      </c>
      <c r="C12" s="27">
        <v>0</v>
      </c>
      <c r="D12" s="27">
        <v>0</v>
      </c>
      <c r="E12" s="27">
        <v>0</v>
      </c>
      <c r="F12" s="27">
        <v>0</v>
      </c>
      <c r="G12" s="27">
        <f>'[2]Maio'!$E$858</f>
        <v>205.6629933242</v>
      </c>
      <c r="H12" s="27">
        <v>0</v>
      </c>
      <c r="I12" s="27">
        <f>'[2]Julho'!$E$775</f>
        <v>36.9044444796</v>
      </c>
      <c r="J12" s="27">
        <f>'[2]agosto'!$E$885</f>
        <v>270.0674104071</v>
      </c>
      <c r="K12" s="27">
        <v>0</v>
      </c>
      <c r="L12" s="27">
        <f>'[2]outubro'!$E$945</f>
        <v>229.3053011955</v>
      </c>
      <c r="M12" s="27">
        <f>'[2]novembro'!$E$798</f>
        <v>51.8187290716</v>
      </c>
      <c r="N12" s="27">
        <v>0</v>
      </c>
    </row>
    <row r="13" spans="2:14" ht="15">
      <c r="B13" s="3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" t="s">
        <v>13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f>'[2]Julho'!$E$776</f>
        <v>28.8019047619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2:14" ht="15">
      <c r="B15" s="3" t="s">
        <v>14</v>
      </c>
      <c r="C15" s="27">
        <v>0</v>
      </c>
      <c r="D15" s="27">
        <v>0</v>
      </c>
      <c r="E15" s="27">
        <v>0</v>
      </c>
      <c r="F15" s="27">
        <v>0</v>
      </c>
      <c r="G15" s="27">
        <f>'[2]Maio'!$E$859</f>
        <v>5912.27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5">
      <c r="B16" s="3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" t="s">
        <v>17</v>
      </c>
      <c r="C18" s="27">
        <v>0</v>
      </c>
      <c r="D18" s="27">
        <f>'[1]Fevereiro'!$E$827</f>
        <v>28</v>
      </c>
      <c r="E18" s="27">
        <f>'[1]Marco'!$E$791</f>
        <v>40</v>
      </c>
      <c r="F18" s="27">
        <f>'[2]Abril'!$E$980</f>
        <v>1400</v>
      </c>
      <c r="G18" s="27">
        <f>'[2]Maio'!$E$861</f>
        <v>2232.9533432733</v>
      </c>
      <c r="H18" s="27">
        <f>'[2]Junho'!$E$806</f>
        <v>3095.2</v>
      </c>
      <c r="I18" s="27">
        <v>0</v>
      </c>
      <c r="J18" s="27">
        <f>'[2]agosto'!$E$887</f>
        <v>12.6</v>
      </c>
      <c r="K18" s="27">
        <v>0</v>
      </c>
      <c r="L18" s="27">
        <f>'[2]outubro'!$E$947</f>
        <v>4093.64</v>
      </c>
      <c r="M18" s="27">
        <f>'[2]novembro'!$E$800</f>
        <v>251.8</v>
      </c>
      <c r="N18" s="27">
        <v>0</v>
      </c>
    </row>
    <row r="19" spans="2:14" ht="15">
      <c r="B19" s="3" t="s">
        <v>18</v>
      </c>
      <c r="C19" s="27">
        <f>'[1]Janeiro'!$E$508</f>
        <v>79.9014862633</v>
      </c>
      <c r="D19" s="27">
        <f>'[1]Fevereiro'!$E$828</f>
        <v>81.8746797888</v>
      </c>
      <c r="E19" s="27">
        <f>'[1]Marco'!$E$792</f>
        <v>82.0165255633</v>
      </c>
      <c r="F19" s="27">
        <f>'[2]Abril'!$E$981</f>
        <v>9.8208802042</v>
      </c>
      <c r="G19" s="27">
        <f>'[2]Maio'!$E$862</f>
        <v>109.8894868273</v>
      </c>
      <c r="H19" s="27">
        <f>'[2]Junho'!$E$807</f>
        <v>28.4212039785</v>
      </c>
      <c r="I19" s="27">
        <f>'[2]Julho'!$E$777</f>
        <v>50.8211166686</v>
      </c>
      <c r="J19" s="27">
        <f>'[2]agosto'!$E$888</f>
        <v>15.8</v>
      </c>
      <c r="K19" s="27">
        <f>'[2]setembro'!$E$959</f>
        <v>32.281783699</v>
      </c>
      <c r="L19" s="27">
        <f>'[2]outubro'!$E$948</f>
        <v>28.4211166686</v>
      </c>
      <c r="M19" s="27">
        <f>'[2]novembro'!$E$801</f>
        <v>28.8209645782</v>
      </c>
      <c r="N19" s="27">
        <v>0</v>
      </c>
    </row>
    <row r="20" spans="2:14" ht="15">
      <c r="B20" s="3" t="s">
        <v>19</v>
      </c>
      <c r="C20" s="27">
        <v>0</v>
      </c>
      <c r="D20" s="27">
        <f>'[1]Fevereiro'!$E$829</f>
        <v>29</v>
      </c>
      <c r="E20" s="27">
        <f>'[1]Marco'!$E$793</f>
        <v>33.8</v>
      </c>
      <c r="F20" s="27">
        <f>'[2]Abril'!$E$982</f>
        <v>4.8</v>
      </c>
      <c r="G20" s="27">
        <f>'[2]Maio'!$E$863</f>
        <v>6.4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" t="s">
        <v>20</v>
      </c>
      <c r="C21" s="27">
        <v>0</v>
      </c>
      <c r="D21" s="27">
        <v>0</v>
      </c>
      <c r="E21" s="27">
        <v>0</v>
      </c>
      <c r="F21" s="27">
        <v>0</v>
      </c>
      <c r="G21" s="27">
        <f>'[2]Maio'!$E$864</f>
        <v>62</v>
      </c>
      <c r="H21" s="27">
        <f>'[2]Junho'!$E$808</f>
        <v>97.8079709443</v>
      </c>
      <c r="I21" s="27">
        <f>'[2]Julho'!$E$778</f>
        <v>2186.8678812151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ht="15">
      <c r="B22" s="3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" t="s">
        <v>24</v>
      </c>
      <c r="C25" s="27">
        <v>0</v>
      </c>
      <c r="D25" s="27">
        <f>'[1]Fevereiro'!$E$826</f>
        <v>2589.12</v>
      </c>
      <c r="E25" s="27">
        <v>0</v>
      </c>
      <c r="F25" s="27">
        <f>'[2]Abril'!$E$979</f>
        <v>678</v>
      </c>
      <c r="G25" s="27">
        <f>'[2]Maio'!$E$860</f>
        <v>1300</v>
      </c>
      <c r="H25" s="27">
        <f>'[2]Junho'!$E$805</f>
        <v>980.5590294049</v>
      </c>
      <c r="I25" s="27">
        <v>0</v>
      </c>
      <c r="J25" s="27">
        <f>'[2]agosto'!$E$886</f>
        <v>1432.7659574468</v>
      </c>
      <c r="K25" s="27">
        <v>0</v>
      </c>
      <c r="L25" s="27">
        <f>'[2]outubro'!$E$946</f>
        <v>2500</v>
      </c>
      <c r="M25" s="27">
        <f>'[2]novembro'!$E$799</f>
        <v>1338.1331566307</v>
      </c>
      <c r="N25" s="27">
        <v>0</v>
      </c>
    </row>
    <row r="26" spans="2:14" ht="15">
      <c r="B26" s="3" t="s">
        <v>25</v>
      </c>
      <c r="C26" s="27">
        <f>'[1]Janeiro'!$E$661</f>
        <v>664.0433694846</v>
      </c>
      <c r="D26" s="27">
        <v>0</v>
      </c>
      <c r="E26" s="27">
        <v>0</v>
      </c>
      <c r="F26" s="27">
        <f>'[2]Abril'!$E$983</f>
        <v>113.035625</v>
      </c>
      <c r="G26" s="27">
        <v>0</v>
      </c>
      <c r="H26" s="27">
        <f>'[2]Junho'!$E$809</f>
        <v>40958.7735599355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f>'[2]outubro'!$E$949</f>
        <v>159.2</v>
      </c>
      <c r="M27" s="27">
        <v>0</v>
      </c>
      <c r="N27" s="27">
        <v>0</v>
      </c>
    </row>
    <row r="28" spans="2:14" ht="15">
      <c r="B28" s="3" t="s">
        <v>27</v>
      </c>
      <c r="C28" s="27">
        <v>0</v>
      </c>
      <c r="D28" s="27">
        <f>'[1]Fevereiro'!$E$830</f>
        <v>205.2477908904</v>
      </c>
      <c r="E28" s="27">
        <v>0</v>
      </c>
      <c r="F28" s="27">
        <v>0</v>
      </c>
      <c r="G28" s="27">
        <f>'[2]Maio'!$E$865</f>
        <v>90.9857983241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f>'[2]dezembro'!$F$422</f>
        <v>43.447</v>
      </c>
    </row>
    <row r="29" spans="2:14" ht="15">
      <c r="B29" s="3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" t="s">
        <v>31</v>
      </c>
      <c r="C32" s="27">
        <f>'[1]Janeiro'!$E$805</f>
        <v>240</v>
      </c>
      <c r="D32" s="27">
        <v>0</v>
      </c>
      <c r="E32" s="27">
        <v>0</v>
      </c>
      <c r="F32" s="27">
        <v>0</v>
      </c>
      <c r="G32" s="27">
        <v>0</v>
      </c>
      <c r="H32" s="27">
        <f>'[2]Junho'!$E$810</f>
        <v>628.6311961722</v>
      </c>
      <c r="I32" s="27">
        <v>0</v>
      </c>
      <c r="J32" s="27">
        <v>0</v>
      </c>
      <c r="K32" s="27">
        <v>0</v>
      </c>
      <c r="L32" s="27">
        <f>'[2]outubro'!$E$950</f>
        <v>1161.2009569378</v>
      </c>
      <c r="M32" s="27">
        <v>0</v>
      </c>
      <c r="N32" s="27">
        <v>0</v>
      </c>
    </row>
    <row r="33" spans="2:14" ht="15">
      <c r="B33" s="3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" t="s">
        <v>33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2:14" ht="15">
      <c r="B35" s="3" t="s">
        <v>34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2:14" s="6" customFormat="1" ht="15">
      <c r="B36" s="3" t="s">
        <v>35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2:14" ht="15">
      <c r="B37" s="3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" t="s">
        <v>37</v>
      </c>
      <c r="C38" s="27">
        <v>272440.58</v>
      </c>
      <c r="D38" s="27">
        <v>289667.37</v>
      </c>
      <c r="E38" s="27">
        <v>263528.31</v>
      </c>
      <c r="F38" s="27">
        <v>280308.03</v>
      </c>
      <c r="G38" s="27">
        <v>290406.96</v>
      </c>
      <c r="H38" s="27">
        <v>345275.04</v>
      </c>
      <c r="I38" s="27">
        <v>332484.51</v>
      </c>
      <c r="J38" s="27">
        <v>294044.37</v>
      </c>
      <c r="K38" s="27">
        <v>303991.95</v>
      </c>
      <c r="L38" s="27">
        <v>293735.67</v>
      </c>
      <c r="M38" s="27">
        <v>304006.16</v>
      </c>
      <c r="N38" s="27">
        <v>308631.26</v>
      </c>
    </row>
    <row r="39" spans="2:14" ht="15">
      <c r="B39" s="1" t="s">
        <v>38</v>
      </c>
      <c r="C39" s="27">
        <f>C38*33%</f>
        <v>89905.39140000001</v>
      </c>
      <c r="D39" s="27">
        <f aca="true" t="shared" si="0" ref="D39:N39">D38*33%</f>
        <v>95590.23210000001</v>
      </c>
      <c r="E39" s="27">
        <f t="shared" si="0"/>
        <v>86964.3423</v>
      </c>
      <c r="F39" s="27">
        <f t="shared" si="0"/>
        <v>92501.64990000002</v>
      </c>
      <c r="G39" s="27">
        <f t="shared" si="0"/>
        <v>95834.29680000001</v>
      </c>
      <c r="H39" s="27">
        <f t="shared" si="0"/>
        <v>113940.7632</v>
      </c>
      <c r="I39" s="27">
        <f t="shared" si="0"/>
        <v>109719.8883</v>
      </c>
      <c r="J39" s="27">
        <f t="shared" si="0"/>
        <v>97034.6421</v>
      </c>
      <c r="K39" s="27">
        <f t="shared" si="0"/>
        <v>100317.3435</v>
      </c>
      <c r="L39" s="27">
        <f t="shared" si="0"/>
        <v>96932.7711</v>
      </c>
      <c r="M39" s="27">
        <f t="shared" si="0"/>
        <v>100322.0328</v>
      </c>
      <c r="N39" s="27">
        <f t="shared" si="0"/>
        <v>101848.31580000001</v>
      </c>
    </row>
    <row r="40" spans="2:14" ht="15">
      <c r="B40" s="3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" t="s">
        <v>40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2:14" ht="15">
      <c r="B42" s="3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4" ht="15">
      <c r="B44" s="3" t="s">
        <v>43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</row>
    <row r="45" spans="2:14" ht="15">
      <c r="B45" s="3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2.75">
      <c r="B49" s="7" t="s">
        <v>48</v>
      </c>
      <c r="C49" s="8">
        <f aca="true" t="shared" si="1" ref="C49:N49">SUM(C2:C48)</f>
        <v>363392.6162557479</v>
      </c>
      <c r="D49" s="8">
        <f t="shared" si="1"/>
        <v>388253.5445706792</v>
      </c>
      <c r="E49" s="8">
        <f t="shared" si="1"/>
        <v>350700.16882556333</v>
      </c>
      <c r="F49" s="8">
        <f t="shared" si="1"/>
        <v>375078.0364052043</v>
      </c>
      <c r="G49" s="8">
        <f t="shared" si="1"/>
        <v>396161.4184217489</v>
      </c>
      <c r="H49" s="8">
        <f t="shared" si="1"/>
        <v>505005.1961604354</v>
      </c>
      <c r="I49" s="8">
        <f t="shared" si="1"/>
        <v>444570.4936471252</v>
      </c>
      <c r="J49" s="8">
        <f t="shared" si="1"/>
        <v>392810.2454678539</v>
      </c>
      <c r="K49" s="8">
        <f t="shared" si="1"/>
        <v>404394.375283699</v>
      </c>
      <c r="L49" s="8">
        <f t="shared" si="1"/>
        <v>398891.9084748019</v>
      </c>
      <c r="M49" s="8">
        <f t="shared" si="1"/>
        <v>405998.76565028046</v>
      </c>
      <c r="N49" s="8">
        <f t="shared" si="1"/>
        <v>410523.02280000004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0175 - VISA LESTE - 2013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N42" sqref="N4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10.7109375" style="0" customWidth="1"/>
  </cols>
  <sheetData>
    <row r="1" spans="1:14" ht="12.75">
      <c r="A1" t="s">
        <v>56</v>
      </c>
      <c r="B1" s="4" t="s">
        <v>0</v>
      </c>
      <c r="C1" s="22">
        <v>41640</v>
      </c>
      <c r="D1" s="22">
        <v>41671</v>
      </c>
      <c r="E1" s="22">
        <v>41699</v>
      </c>
      <c r="F1" s="22">
        <v>41730</v>
      </c>
      <c r="G1" s="22">
        <v>41760</v>
      </c>
      <c r="H1" s="22">
        <v>41791</v>
      </c>
      <c r="I1" s="22">
        <v>41821</v>
      </c>
      <c r="J1" s="22">
        <v>41852</v>
      </c>
      <c r="K1" s="22">
        <v>41883</v>
      </c>
      <c r="L1" s="22">
        <v>41913</v>
      </c>
      <c r="M1" s="22">
        <v>41944</v>
      </c>
      <c r="N1" s="22">
        <v>41974</v>
      </c>
    </row>
    <row r="2" spans="2:14" ht="15">
      <c r="B2" s="30" t="s">
        <v>1</v>
      </c>
      <c r="C2" s="27">
        <f>'[1]Janeiro'!$E$11</f>
        <v>51.7</v>
      </c>
      <c r="D2" s="27">
        <v>0</v>
      </c>
      <c r="E2" s="27">
        <f>'[1]Marco'!$E$147</f>
        <v>51.7</v>
      </c>
      <c r="F2" s="27">
        <f>'[2]Abril'!$E$263</f>
        <v>51.7</v>
      </c>
      <c r="G2" s="27">
        <f>'[2]Maio'!$E$246</f>
        <v>62.7</v>
      </c>
      <c r="H2" s="27">
        <v>0</v>
      </c>
      <c r="I2" s="27">
        <v>0</v>
      </c>
      <c r="J2" s="27">
        <f>'[2]agosto'!$E$249</f>
        <v>51.7</v>
      </c>
      <c r="K2" s="27">
        <f>'[2]setembro'!$E$256</f>
        <v>104.5</v>
      </c>
      <c r="L2" s="27">
        <f>'[2]outubro'!$E$239</f>
        <v>62.7</v>
      </c>
      <c r="M2" s="27">
        <f>'[2]novembro'!$E$219</f>
        <v>62.7</v>
      </c>
      <c r="N2" s="27">
        <v>0</v>
      </c>
    </row>
    <row r="3" spans="2:14" ht="15">
      <c r="B3" s="30" t="s">
        <v>2</v>
      </c>
      <c r="C3" s="29">
        <v>1676.36</v>
      </c>
      <c r="D3" s="29">
        <v>742.94</v>
      </c>
      <c r="E3" s="29">
        <v>1629.46</v>
      </c>
      <c r="F3" s="29">
        <v>2676.61</v>
      </c>
      <c r="G3" s="29">
        <v>2354.52</v>
      </c>
      <c r="H3" s="29">
        <v>2274.24</v>
      </c>
      <c r="I3" s="29">
        <v>3396.71</v>
      </c>
      <c r="J3" s="29">
        <v>1029.9</v>
      </c>
      <c r="K3" s="29">
        <v>1110.18</v>
      </c>
      <c r="L3" s="29">
        <v>1672.14</v>
      </c>
      <c r="M3" s="29">
        <v>1471.44</v>
      </c>
      <c r="N3" s="29">
        <v>1070.04</v>
      </c>
    </row>
    <row r="4" spans="2:14" ht="15">
      <c r="B4" s="30" t="s">
        <v>3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</row>
    <row r="5" spans="2:14" ht="15">
      <c r="B5" s="30" t="s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2:14" ht="15">
      <c r="B6" s="30" t="s">
        <v>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2:14" ht="15">
      <c r="B7" s="30" t="s">
        <v>6</v>
      </c>
      <c r="C7" s="27">
        <v>0</v>
      </c>
      <c r="D7" s="27">
        <v>0</v>
      </c>
      <c r="E7" s="27">
        <v>0</v>
      </c>
      <c r="F7" s="27">
        <f>'[2]Abril'!$E$264</f>
        <v>23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2:14" ht="15">
      <c r="B8" s="30" t="s">
        <v>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2:14" ht="15">
      <c r="B9" s="30" t="s">
        <v>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2:14" ht="15">
      <c r="B10" s="30" t="s">
        <v>9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f>'[2]Junho'!$E$205</f>
        <v>188.2640699925</v>
      </c>
      <c r="I10" s="27">
        <f>'[2]Julho'!$E$218</f>
        <v>376.5281399849</v>
      </c>
      <c r="J10" s="27">
        <f>'[2]agosto'!$E$250</f>
        <v>188.2640699925</v>
      </c>
      <c r="K10" s="27">
        <f>'[2]setembro'!$E$257</f>
        <v>300.4831785867</v>
      </c>
      <c r="L10" s="27">
        <f>'[2]outubro'!$E$240</f>
        <v>112.2191085942</v>
      </c>
      <c r="M10" s="27">
        <f>'[2]novembro'!$E$220</f>
        <v>325.8343902334</v>
      </c>
      <c r="N10" s="27">
        <v>0</v>
      </c>
    </row>
    <row r="11" spans="2:14" ht="15">
      <c r="B11" s="30" t="s">
        <v>10</v>
      </c>
      <c r="C11" s="29">
        <v>857.81</v>
      </c>
      <c r="D11" s="29">
        <v>867.48</v>
      </c>
      <c r="E11" s="29">
        <v>1050.08</v>
      </c>
      <c r="F11" s="29">
        <v>857.91</v>
      </c>
      <c r="G11" s="29">
        <v>827.52</v>
      </c>
      <c r="H11" s="29">
        <v>780.67</v>
      </c>
      <c r="I11" s="29">
        <v>703.27</v>
      </c>
      <c r="J11" s="29">
        <v>796.5</v>
      </c>
      <c r="K11" s="29">
        <v>875.71</v>
      </c>
      <c r="L11" s="29">
        <v>931.9</v>
      </c>
      <c r="M11" s="29">
        <v>981.57</v>
      </c>
      <c r="N11" s="29">
        <v>1107.05</v>
      </c>
    </row>
    <row r="12" spans="2:14" ht="15">
      <c r="B12" s="30" t="s">
        <v>11</v>
      </c>
      <c r="C12" s="27">
        <f>'[1]Janeiro'!$E$108</f>
        <v>14018.3316921976</v>
      </c>
      <c r="D12" s="27">
        <f>'[1]Fevereiro'!$E$158</f>
        <v>11136.4909079748</v>
      </c>
      <c r="E12" s="27">
        <f>'[1]Marco'!$E$148</f>
        <v>3557.6435315315</v>
      </c>
      <c r="F12" s="27">
        <f>'[2]Abril'!$E$265</f>
        <v>12132.5202094428</v>
      </c>
      <c r="G12" s="27">
        <f>'[2]Maio'!$E$247</f>
        <v>10156.3417966876</v>
      </c>
      <c r="H12" s="27">
        <f>'[2]Junho'!$E$206</f>
        <v>5920.1571988183</v>
      </c>
      <c r="I12" s="27">
        <f>'[2]Julho'!$E$219</f>
        <v>5327.207996626</v>
      </c>
      <c r="J12" s="27">
        <f>'[2]agosto'!$E$251</f>
        <v>16510.7897554982</v>
      </c>
      <c r="K12" s="27">
        <f>'[2]setembro'!$E$258</f>
        <v>14768.3272724038</v>
      </c>
      <c r="L12" s="27">
        <f>'[2]outubro'!$E$241</f>
        <v>9319.1203637783</v>
      </c>
      <c r="M12" s="27">
        <f>'[2]novembro'!$E$221</f>
        <v>11583.6479506791</v>
      </c>
      <c r="N12" s="27">
        <f>'[2]dezembro'!$F$120</f>
        <v>2024.221658586</v>
      </c>
    </row>
    <row r="13" spans="2:14" ht="15">
      <c r="B13" s="30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ht="15">
      <c r="B14" s="30" t="s">
        <v>13</v>
      </c>
      <c r="C14" s="27">
        <f>'[1]Janeiro'!$E$242</f>
        <v>493.1883507759</v>
      </c>
      <c r="D14" s="27">
        <f>'[1]Fevereiro'!$E$159</f>
        <v>123.4996077927</v>
      </c>
      <c r="E14" s="27">
        <f>'[1]Marco'!$E$149</f>
        <v>45.3898642359</v>
      </c>
      <c r="F14" s="27">
        <v>0</v>
      </c>
      <c r="G14" s="27">
        <f>'[2]Maio'!$E$248</f>
        <v>7.2749924576</v>
      </c>
      <c r="H14" s="27">
        <f>'[2]Junho'!$E$207</f>
        <v>209.2085095021</v>
      </c>
      <c r="I14" s="27">
        <f>'[2]Julho'!$E$220</f>
        <v>57.658081106</v>
      </c>
      <c r="J14" s="27">
        <f>'[2]agosto'!$E$252</f>
        <v>44.3399024093</v>
      </c>
      <c r="K14" s="27">
        <f>'[2]setembro'!$E$259</f>
        <v>27.3990984471</v>
      </c>
      <c r="L14" s="27">
        <f>'[2]outubro'!$E$242</f>
        <v>177.4540463678</v>
      </c>
      <c r="M14" s="27">
        <f>'[2]novembro'!$E$222</f>
        <v>3</v>
      </c>
      <c r="N14" s="27">
        <v>0</v>
      </c>
    </row>
    <row r="15" spans="2:14" ht="15">
      <c r="B15" s="30" t="s">
        <v>14</v>
      </c>
      <c r="C15" s="27">
        <f>'[1]Janeiro'!$E$322</f>
        <v>10759.1506269828</v>
      </c>
      <c r="D15" s="27">
        <f>'[1]Fevereiro'!$E$160</f>
        <v>9595.6531514421</v>
      </c>
      <c r="E15" s="27">
        <f>'[1]Marco'!$E$150</f>
        <v>8171.3533752898</v>
      </c>
      <c r="F15" s="27">
        <f>'[2]Abril'!$E$266</f>
        <v>17595.1770967259</v>
      </c>
      <c r="G15" s="27">
        <f>'[2]Maio'!$E$249</f>
        <v>12049.4217638085</v>
      </c>
      <c r="H15" s="27">
        <f>'[2]Junho'!$E$208</f>
        <v>8500.2645923005</v>
      </c>
      <c r="I15" s="27">
        <f>'[2]Julho'!$E$221</f>
        <v>11020.9218349484</v>
      </c>
      <c r="J15" s="27">
        <f>'[2]agosto'!$E$253</f>
        <v>15281.2904652724</v>
      </c>
      <c r="K15" s="27">
        <f>'[2]setembro'!$E$260</f>
        <v>2020.7298326151</v>
      </c>
      <c r="L15" s="27">
        <f>'[2]outubro'!$E$243</f>
        <v>8430.6661243984</v>
      </c>
      <c r="M15" s="27">
        <f>'[2]novembro'!$E$223</f>
        <v>8566.7631079697</v>
      </c>
      <c r="N15" s="27">
        <f>'[2]dezembro'!$F$121</f>
        <v>7099.0499976882</v>
      </c>
    </row>
    <row r="16" spans="2:14" ht="15">
      <c r="B16" s="30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5">
      <c r="B17" s="30" t="s">
        <v>16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2:14" ht="15">
      <c r="B18" s="30" t="s">
        <v>17</v>
      </c>
      <c r="C18" s="27">
        <v>0</v>
      </c>
      <c r="D18" s="27">
        <f>'[1]Fevereiro'!$E$161</f>
        <v>3.086919571</v>
      </c>
      <c r="E18" s="27">
        <v>0</v>
      </c>
      <c r="F18" s="27">
        <v>0</v>
      </c>
      <c r="G18" s="27">
        <v>0</v>
      </c>
      <c r="H18" s="27">
        <f>'[2]Junho'!$E$209</f>
        <v>885.6</v>
      </c>
      <c r="I18" s="27">
        <v>0</v>
      </c>
      <c r="J18" s="27">
        <f>'[2]agosto'!$E$254</f>
        <v>15.086919571</v>
      </c>
      <c r="K18" s="27">
        <f>'[2]setembro'!$E$261</f>
        <v>1.3</v>
      </c>
      <c r="L18" s="27">
        <v>0</v>
      </c>
      <c r="M18" s="27">
        <v>0</v>
      </c>
      <c r="N18" s="27">
        <v>0</v>
      </c>
    </row>
    <row r="19" spans="2:14" ht="15">
      <c r="B19" s="30" t="s">
        <v>18</v>
      </c>
      <c r="C19" s="27">
        <f>'[1]Janeiro'!$E$423</f>
        <v>116.5428149435</v>
      </c>
      <c r="D19" s="27">
        <f>'[1]Fevereiro'!$E$162</f>
        <v>103.7051259774</v>
      </c>
      <c r="E19" s="27">
        <f>'[1]Marco'!$E$151</f>
        <v>3.88</v>
      </c>
      <c r="F19" s="27">
        <v>0</v>
      </c>
      <c r="G19" s="27">
        <f>'[2]Maio'!$E$250</f>
        <v>18.2</v>
      </c>
      <c r="H19" s="27">
        <f>'[2]Junho'!$E$210</f>
        <v>28.4016188714</v>
      </c>
      <c r="I19" s="27">
        <f>'[2]Julho'!$E$222</f>
        <v>10.26</v>
      </c>
      <c r="J19" s="27">
        <f>'[2]agosto'!$E$255</f>
        <v>9.0896985664</v>
      </c>
      <c r="K19" s="27">
        <f>'[2]setembro'!$E$262</f>
        <v>43.0233275653</v>
      </c>
      <c r="L19" s="27">
        <f>'[2]outubro'!$E$244</f>
        <v>521.9</v>
      </c>
      <c r="M19" s="27">
        <f>'[2]novembro'!$E$224</f>
        <v>851.9004218698</v>
      </c>
      <c r="N19" s="27">
        <v>0</v>
      </c>
    </row>
    <row r="20" spans="2:14" ht="15">
      <c r="B20" s="30" t="s">
        <v>19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2:14" ht="15">
      <c r="B21" s="30" t="s">
        <v>20</v>
      </c>
      <c r="C21" s="27">
        <v>0</v>
      </c>
      <c r="D21" s="27">
        <v>0</v>
      </c>
      <c r="E21" s="27">
        <f>'[1]Marco'!$E$152</f>
        <v>3.9446200378</v>
      </c>
      <c r="F21" s="27">
        <f>'[2]Abril'!$E$267</f>
        <v>19.7231001891</v>
      </c>
      <c r="G21" s="27">
        <v>0</v>
      </c>
      <c r="H21" s="27">
        <v>0</v>
      </c>
      <c r="I21" s="27">
        <f>'[2]Julho'!$E$223</f>
        <v>3.9446200378</v>
      </c>
      <c r="J21" s="27">
        <v>0</v>
      </c>
      <c r="K21" s="27">
        <f>'[2]setembro'!$E$263</f>
        <v>3.9446200378</v>
      </c>
      <c r="L21" s="27">
        <f>'[2]outubro'!$E$245</f>
        <v>7.8892400757</v>
      </c>
      <c r="M21" s="27">
        <v>0</v>
      </c>
      <c r="N21" s="27">
        <v>0</v>
      </c>
    </row>
    <row r="22" spans="2:14" ht="15">
      <c r="B22" s="30" t="s">
        <v>21</v>
      </c>
      <c r="C22" s="27">
        <v>0</v>
      </c>
      <c r="D22" s="27">
        <v>0</v>
      </c>
      <c r="E22" s="27">
        <v>0</v>
      </c>
      <c r="F22" s="27">
        <v>0</v>
      </c>
      <c r="G22" s="27">
        <f>'[2]Maio'!$E$251</f>
        <v>1.82</v>
      </c>
      <c r="H22" s="27">
        <v>0</v>
      </c>
      <c r="I22" s="27">
        <f>'[2]Julho'!$E$224</f>
        <v>1.82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2:14" ht="15">
      <c r="B23" s="30" t="s">
        <v>22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2:14" ht="15">
      <c r="B24" s="30" t="s">
        <v>23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2:14" ht="15">
      <c r="B25" s="30" t="s">
        <v>24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2:14" ht="15">
      <c r="B26" s="30" t="s">
        <v>25</v>
      </c>
      <c r="C26" s="27">
        <f>'[1]Janeiro'!$E$614</f>
        <v>1042.3</v>
      </c>
      <c r="D26" s="27">
        <f>'[1]Fevereiro'!$E$163</f>
        <v>250.1923927875</v>
      </c>
      <c r="E26" s="27">
        <f>'[1]Marco'!$E$153</f>
        <v>148.16</v>
      </c>
      <c r="F26" s="27">
        <f>'[2]Abril'!$E$268</f>
        <v>1588.8833333333</v>
      </c>
      <c r="G26" s="27">
        <v>0</v>
      </c>
      <c r="H26" s="27">
        <f>'[2]Junho'!$E$211</f>
        <v>5822.0131827905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2:14" ht="15">
      <c r="B27" s="30" t="s">
        <v>26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2:14" ht="15">
      <c r="B28" s="30" t="s">
        <v>27</v>
      </c>
      <c r="C28" s="27">
        <f>'[1]Janeiro'!$E$682</f>
        <v>45191.7092198007</v>
      </c>
      <c r="D28" s="27">
        <f>'[1]Fevereiro'!$E$164</f>
        <v>22691.5213936177</v>
      </c>
      <c r="E28" s="27">
        <f>'[1]Marco'!$E$154</f>
        <v>33370.4215003456</v>
      </c>
      <c r="F28" s="27">
        <f>'[2]Abril'!$E$269</f>
        <v>26893.8488456105</v>
      </c>
      <c r="G28" s="27">
        <f>'[2]Maio'!$E$252</f>
        <v>33440.5696272961</v>
      </c>
      <c r="H28" s="27">
        <f>'[2]Junho'!$E$212</f>
        <v>33270.8731616155</v>
      </c>
      <c r="I28" s="27">
        <f>'[2]Julho'!$E$225</f>
        <v>34294.1499736893</v>
      </c>
      <c r="J28" s="27">
        <f>'[2]agosto'!$E$256</f>
        <v>27973.5158143558</v>
      </c>
      <c r="K28" s="27">
        <f>'[2]setembro'!$E$264</f>
        <v>57394.7090029313</v>
      </c>
      <c r="L28" s="27">
        <f>'[2]outubro'!$E$246</f>
        <v>29025.3837651442</v>
      </c>
      <c r="M28" s="27">
        <f>'[2]novembro'!$E$225</f>
        <v>30507.1589401662</v>
      </c>
      <c r="N28" s="27">
        <v>0</v>
      </c>
    </row>
    <row r="29" spans="2:14" ht="15">
      <c r="B29" s="30" t="s">
        <v>28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2:14" ht="15">
      <c r="B30" s="30" t="s">
        <v>29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2:14" ht="15">
      <c r="B31" s="30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2:14" ht="15">
      <c r="B32" s="30" t="s">
        <v>31</v>
      </c>
      <c r="C32" s="27">
        <f>SUM(200+112.08)</f>
        <v>312.08</v>
      </c>
      <c r="D32" s="27">
        <f>'[1]Fevereiro'!$E$165</f>
        <v>11.4419220056</v>
      </c>
      <c r="E32" s="27">
        <f>'[1]Marco'!$E$155</f>
        <v>200</v>
      </c>
      <c r="F32" s="27">
        <f>'[2]Abril'!$E$270</f>
        <v>64.222821254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2:14" ht="15">
      <c r="B33" s="30" t="s">
        <v>32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2:14" ht="15">
      <c r="B34" s="30" t="s">
        <v>33</v>
      </c>
      <c r="C34" s="27">
        <v>9017.31</v>
      </c>
      <c r="D34" s="27">
        <v>9017.31</v>
      </c>
      <c r="E34" s="27">
        <v>9017.31</v>
      </c>
      <c r="F34" s="27">
        <v>9017.31</v>
      </c>
      <c r="G34" s="27">
        <v>9017.31</v>
      </c>
      <c r="H34" s="27">
        <v>9017.31</v>
      </c>
      <c r="I34" s="27">
        <v>9017.31</v>
      </c>
      <c r="J34" s="27">
        <v>9017.31</v>
      </c>
      <c r="K34" s="27">
        <v>9017.31</v>
      </c>
      <c r="L34" s="27">
        <v>9017.31</v>
      </c>
      <c r="M34" s="27">
        <v>9017.31</v>
      </c>
      <c r="N34" s="27">
        <v>9017.31</v>
      </c>
    </row>
    <row r="35" spans="2:14" ht="15">
      <c r="B35" s="30" t="s">
        <v>34</v>
      </c>
      <c r="C35" s="33">
        <f>265.82*23</f>
        <v>6113.86</v>
      </c>
      <c r="D35" s="33">
        <f>265.82*20</f>
        <v>5316.4</v>
      </c>
      <c r="E35" s="33">
        <f>265.82*21</f>
        <v>5582.22</v>
      </c>
      <c r="F35" s="33">
        <f>265.82*22</f>
        <v>5848.04</v>
      </c>
      <c r="G35" s="33">
        <f>265.82*22</f>
        <v>5848.04</v>
      </c>
      <c r="H35" s="33">
        <f>265.82*21</f>
        <v>5582.22</v>
      </c>
      <c r="I35" s="33">
        <f>265.82*10</f>
        <v>2658.2</v>
      </c>
      <c r="J35" s="33">
        <f>265.82*21</f>
        <v>5582.22</v>
      </c>
      <c r="K35" s="33">
        <f>265.82*22</f>
        <v>5848.04</v>
      </c>
      <c r="L35" s="33">
        <f>265.82*23</f>
        <v>6113.86</v>
      </c>
      <c r="M35" s="33">
        <f>265.82*20</f>
        <v>5316.4</v>
      </c>
      <c r="N35" s="33">
        <f>265.82*23</f>
        <v>6113.86</v>
      </c>
    </row>
    <row r="36" spans="2:14" s="6" customFormat="1" ht="15">
      <c r="B36" s="30" t="s">
        <v>35</v>
      </c>
      <c r="C36" s="27">
        <f>'[1]Janeiro'!$E$817</f>
        <v>44.7820504093</v>
      </c>
      <c r="D36" s="27">
        <f>'[1]Fevereiro'!$E$166</f>
        <v>14.3177469504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f>'[2]agosto'!$E$257</f>
        <v>50.54</v>
      </c>
      <c r="K36" s="27">
        <f>'[2]setembro'!$E$265</f>
        <v>50.72</v>
      </c>
      <c r="L36" s="27">
        <f>'[2]outubro'!$E$247</f>
        <v>8</v>
      </c>
      <c r="M36" s="27">
        <f>'[2]novembro'!$E$226</f>
        <v>28.11</v>
      </c>
      <c r="N36" s="27">
        <v>0</v>
      </c>
    </row>
    <row r="37" spans="2:14" ht="15">
      <c r="B37" s="30" t="s">
        <v>36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2:14" ht="15">
      <c r="B38" s="30" t="s">
        <v>37</v>
      </c>
      <c r="C38" s="27">
        <v>249186.09</v>
      </c>
      <c r="D38" s="27">
        <v>268061.67</v>
      </c>
      <c r="E38" s="27">
        <v>228989.71</v>
      </c>
      <c r="F38" s="27">
        <v>219573.43</v>
      </c>
      <c r="G38" s="27">
        <v>231286.05</v>
      </c>
      <c r="H38" s="27">
        <v>264792.85</v>
      </c>
      <c r="I38" s="27">
        <v>243320.87</v>
      </c>
      <c r="J38" s="27">
        <v>217936.62</v>
      </c>
      <c r="K38" s="27">
        <v>223545.98</v>
      </c>
      <c r="L38" s="27">
        <v>225086.92</v>
      </c>
      <c r="M38" s="27">
        <v>226403.5</v>
      </c>
      <c r="N38" s="27">
        <v>241180.16</v>
      </c>
    </row>
    <row r="39" spans="2:14" ht="15">
      <c r="B39" s="30" t="s">
        <v>38</v>
      </c>
      <c r="C39" s="27">
        <f>C38*33%</f>
        <v>82231.4097</v>
      </c>
      <c r="D39" s="27">
        <f aca="true" t="shared" si="0" ref="D39:N39">D38*33%</f>
        <v>88460.3511</v>
      </c>
      <c r="E39" s="27">
        <f t="shared" si="0"/>
        <v>75566.6043</v>
      </c>
      <c r="F39" s="27">
        <f t="shared" si="0"/>
        <v>72459.2319</v>
      </c>
      <c r="G39" s="27">
        <f t="shared" si="0"/>
        <v>76324.3965</v>
      </c>
      <c r="H39" s="27">
        <f t="shared" si="0"/>
        <v>87381.6405</v>
      </c>
      <c r="I39" s="27">
        <f t="shared" si="0"/>
        <v>80295.8871</v>
      </c>
      <c r="J39" s="27">
        <f t="shared" si="0"/>
        <v>71919.0846</v>
      </c>
      <c r="K39" s="27">
        <f t="shared" si="0"/>
        <v>73770.1734</v>
      </c>
      <c r="L39" s="27">
        <f t="shared" si="0"/>
        <v>74278.6836</v>
      </c>
      <c r="M39" s="27">
        <f t="shared" si="0"/>
        <v>74713.155</v>
      </c>
      <c r="N39" s="27">
        <f t="shared" si="0"/>
        <v>79589.4528</v>
      </c>
    </row>
    <row r="40" spans="2:14" ht="15">
      <c r="B40" s="30" t="s">
        <v>39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</row>
    <row r="41" spans="2:14" ht="15">
      <c r="B41" s="30" t="s">
        <v>40</v>
      </c>
      <c r="C41" s="27">
        <f>'[1]Janeiro'!$E$857</f>
        <v>340.7346537349</v>
      </c>
      <c r="D41" s="27">
        <f>'[1]Fevereiro'!$E$167</f>
        <v>951.277645057</v>
      </c>
      <c r="E41" s="27">
        <f>'[1]Marco'!$E$156</f>
        <v>822.1132964342</v>
      </c>
      <c r="F41" s="27">
        <f>'[2]Abril'!$E$271</f>
        <v>1041.6643000956</v>
      </c>
      <c r="G41" s="27">
        <f>'[2]Maio'!$E$253</f>
        <v>780.1203792917</v>
      </c>
      <c r="H41" s="27">
        <f>'[2]Junho'!$E$213</f>
        <v>1323.9625302252</v>
      </c>
      <c r="I41" s="27">
        <f>'[2]Julho'!$E$226</f>
        <v>214.7824715777</v>
      </c>
      <c r="J41" s="27">
        <f>'[2]agosto'!$E$258</f>
        <v>952.3444842643</v>
      </c>
      <c r="K41" s="27">
        <f>'[2]setembro'!$E$266</f>
        <v>1043.0407028953</v>
      </c>
      <c r="L41" s="27">
        <f>'[2]outubro'!$E$248</f>
        <v>437.018846736</v>
      </c>
      <c r="M41" s="27">
        <f>'[2]novembro'!$E$227</f>
        <v>663.812805997</v>
      </c>
      <c r="N41" s="27">
        <f>'[2]dezembro'!$F$122</f>
        <v>218.0336150677</v>
      </c>
    </row>
    <row r="42" spans="2:14" ht="15">
      <c r="B42" s="30" t="s">
        <v>41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15">
      <c r="B43" s="30" t="s">
        <v>42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2:15" ht="15">
      <c r="B44" s="30" t="s">
        <v>43</v>
      </c>
      <c r="C44" s="27">
        <v>611.79</v>
      </c>
      <c r="D44" s="27">
        <v>592.2</v>
      </c>
      <c r="E44" s="27">
        <v>783.3</v>
      </c>
      <c r="F44" s="27">
        <v>690.77</v>
      </c>
      <c r="G44" s="27">
        <v>894.06</v>
      </c>
      <c r="H44" s="27">
        <v>767.01</v>
      </c>
      <c r="I44" s="27">
        <v>783.47</v>
      </c>
      <c r="J44" s="27">
        <v>667.69</v>
      </c>
      <c r="K44" s="27">
        <v>789.2</v>
      </c>
      <c r="L44" s="27">
        <v>892.76</v>
      </c>
      <c r="M44" s="27">
        <v>892.76</v>
      </c>
      <c r="N44" s="27">
        <v>762.38</v>
      </c>
      <c r="O44" s="12"/>
    </row>
    <row r="45" spans="2:14" ht="15">
      <c r="B45" s="30" t="s">
        <v>44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2:14" ht="15">
      <c r="B46" s="30" t="s">
        <v>45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2:14" ht="15">
      <c r="B47" s="30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2:14" ht="15">
      <c r="B48" s="30" t="s">
        <v>47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2:14" ht="15">
      <c r="B49" s="31" t="s">
        <v>48</v>
      </c>
      <c r="C49" s="8">
        <f>SUM(C2:C48)</f>
        <v>422065.1491088447</v>
      </c>
      <c r="D49" s="8">
        <f aca="true" t="shared" si="1" ref="D49:N49">SUM(D2:D48)</f>
        <v>417939.53791317623</v>
      </c>
      <c r="E49" s="8">
        <f t="shared" si="1"/>
        <v>368993.2904878748</v>
      </c>
      <c r="F49" s="8">
        <f t="shared" si="1"/>
        <v>370534.0416066512</v>
      </c>
      <c r="G49" s="8">
        <f t="shared" si="1"/>
        <v>383068.34505954146</v>
      </c>
      <c r="H49" s="8">
        <f t="shared" si="1"/>
        <v>426744.685364116</v>
      </c>
      <c r="I49" s="8">
        <f t="shared" si="1"/>
        <v>391482.99021797004</v>
      </c>
      <c r="J49" s="8">
        <f t="shared" si="1"/>
        <v>368026.28570992994</v>
      </c>
      <c r="K49" s="8">
        <f t="shared" si="1"/>
        <v>390714.7704354824</v>
      </c>
      <c r="L49" s="8">
        <f t="shared" si="1"/>
        <v>366095.9250950946</v>
      </c>
      <c r="M49" s="8">
        <f t="shared" si="1"/>
        <v>371389.0626169152</v>
      </c>
      <c r="N49" s="8">
        <f t="shared" si="1"/>
        <v>348181.55807134195</v>
      </c>
    </row>
  </sheetData>
  <sheetProtection selectLockedCells="1" selectUnlockedCells="1"/>
  <printOptions horizontalCentered="1" verticalCentered="1"/>
  <pageMargins left="0.39375" right="0.39375" top="0.9840277777777777" bottom="0.39375" header="0.5118055555555555" footer="0.5118055555555555"/>
  <pageSetup horizontalDpi="300" verticalDpi="300" orientation="landscape" paperSize="9" scale="80" r:id="rId1"/>
  <headerFooter alignWithMargins="0">
    <oddHeader>&amp;C&amp;"Arial,Negrito"&amp;12 0176 - CS ANTONIO DA COSTA SANTOS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1283642</cp:lastModifiedBy>
  <cp:lastPrinted>2014-03-14T18:03:40Z</cp:lastPrinted>
  <dcterms:modified xsi:type="dcterms:W3CDTF">2016-09-14T14:14:02Z</dcterms:modified>
  <cp:category/>
  <cp:version/>
  <cp:contentType/>
  <cp:contentStatus/>
</cp:coreProperties>
</file>